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candcgroupplc-my.sharepoint.com/personal/kellytunnicliff_matthewclark_co_uk/Documents/Desktop/excel quries/"/>
    </mc:Choice>
  </mc:AlternateContent>
  <xr:revisionPtr revIDLastSave="0" documentId="8_{9610A709-0AC1-4213-8C14-C1AF11CB8DF8}" xr6:coauthVersionLast="47" xr6:coauthVersionMax="47" xr10:uidLastSave="{00000000-0000-0000-0000-000000000000}"/>
  <bookViews>
    <workbookView xWindow="28680" yWindow="-120" windowWidth="29040" windowHeight="15990" tabRatio="848" xr2:uid="{00000000-000D-0000-FFFF-FFFF00000000}"/>
  </bookViews>
  <sheets>
    <sheet name="Product Info" sheetId="1" r:id="rId1"/>
    <sheet name="Allergen Info" sheetId="21" r:id="rId2"/>
    <sheet name="Buyer and Product Controller" sheetId="8" state="hidden" r:id="rId3"/>
    <sheet name="AB Info - Wine Regions" sheetId="25" state="hidden" r:id="rId4"/>
    <sheet name="AB Info - Commodity Codes" sheetId="24" state="hidden" r:id="rId5"/>
    <sheet name="TCB New Form" sheetId="26" state="hidden" r:id="rId6"/>
    <sheet name="MCB New Form" sheetId="28" state="hidden" r:id="rId7"/>
    <sheet name="DD Menu" sheetId="23" state="hidden" r:id="rId8"/>
    <sheet name="DD Menu 2" sheetId="16" state="hidden" r:id="rId9"/>
  </sheets>
  <definedNames>
    <definedName name="_xlnm._FilterDatabase" localSheetId="3" hidden="1">'AB Info - Wine Regions'!$A$2:$I$447</definedName>
    <definedName name="_xlnm._FilterDatabase" localSheetId="7" hidden="1">'DD Menu'!$A$2:$E$47</definedName>
    <definedName name="B">#REF!</definedName>
    <definedName name="bottle" localSheetId="4">#REF!</definedName>
    <definedName name="bottle" localSheetId="3">#REF!</definedName>
    <definedName name="bottle">#REF!</definedName>
    <definedName name="bottle_height" localSheetId="4">#REF!</definedName>
    <definedName name="bottle_height" localSheetId="3">#REF!</definedName>
    <definedName name="bottle_height">#REF!</definedName>
    <definedName name="Bottle_Height1">#REF!</definedName>
    <definedName name="bottle_length" localSheetId="4">#REF!</definedName>
    <definedName name="bottle_length" localSheetId="3">#REF!</definedName>
    <definedName name="bottle_length">#REF!</definedName>
    <definedName name="Bottle_Length1">#REF!</definedName>
    <definedName name="bottle_weight" localSheetId="4">#REF!</definedName>
    <definedName name="bottle_weight" localSheetId="3">#REF!</definedName>
    <definedName name="bottle_weight">#REF!</definedName>
    <definedName name="bottle_width" localSheetId="4">#REF!</definedName>
    <definedName name="bottle_width" localSheetId="3">#REF!</definedName>
    <definedName name="bottle_width">#REF!</definedName>
    <definedName name="Bottle1">#REF!</definedName>
    <definedName name="brewbarrels" localSheetId="4">#REF!</definedName>
    <definedName name="brewbarrels" localSheetId="3">#REF!</definedName>
    <definedName name="brewbarrels">#REF!</definedName>
    <definedName name="BuyerNames" localSheetId="4">#REF!</definedName>
    <definedName name="BuyerNames" localSheetId="3">#REF!</definedName>
    <definedName name="BuyerNames">#REF!</definedName>
    <definedName name="ca2bt" localSheetId="4">#REF!</definedName>
    <definedName name="ca2bt" localSheetId="3">#REF!</definedName>
    <definedName name="ca2bt">#REF!</definedName>
    <definedName name="CDC_Catalyst___MCW" comment="Product Listed For" localSheetId="4">#REF!</definedName>
    <definedName name="CDC_Catalyst___MCW" comment="Product Listed For" localSheetId="3">#REF!</definedName>
    <definedName name="CDC_Catalyst___MCW" comment="Product Listed For">#REF!</definedName>
    <definedName name="dds">#REF!</definedName>
    <definedName name="def_bheight" localSheetId="4">#REF!</definedName>
    <definedName name="def_bheight" localSheetId="3">#REF!</definedName>
    <definedName name="def_bheight">#REF!</definedName>
    <definedName name="def_blength" localSheetId="4">#REF!</definedName>
    <definedName name="def_blength" localSheetId="3">#REF!</definedName>
    <definedName name="def_blength">#REF!</definedName>
    <definedName name="def_bottle" localSheetId="4">#REF!</definedName>
    <definedName name="def_bottle" localSheetId="3">#REF!</definedName>
    <definedName name="def_bottle">#REF!</definedName>
    <definedName name="def_brewbar" localSheetId="4">#REF!</definedName>
    <definedName name="def_brewbar" localSheetId="3">#REF!</definedName>
    <definedName name="def_brewbar">#REF!</definedName>
    <definedName name="def_bweight" localSheetId="4">#REF!</definedName>
    <definedName name="def_bweight" localSheetId="3">#REF!</definedName>
    <definedName name="def_bweight">#REF!</definedName>
    <definedName name="def_bwidth" localSheetId="4">#REF!</definedName>
    <definedName name="def_bwidth" localSheetId="3">#REF!</definedName>
    <definedName name="def_bwidth">#REF!</definedName>
    <definedName name="def_case" localSheetId="4">#REF!</definedName>
    <definedName name="def_case" localSheetId="3">#REF!</definedName>
    <definedName name="def_case">#REF!</definedName>
    <definedName name="def_consunit" localSheetId="4">#REF!</definedName>
    <definedName name="def_consunit" localSheetId="3">#REF!</definedName>
    <definedName name="def_consunit">#REF!</definedName>
    <definedName name="def_cube" localSheetId="4">#REF!</definedName>
    <definedName name="def_cube" localSheetId="3">#REF!</definedName>
    <definedName name="def_cube">#REF!</definedName>
    <definedName name="def_height" localSheetId="4">#REF!</definedName>
    <definedName name="def_height" localSheetId="3">#REF!</definedName>
    <definedName name="def_height">#REF!</definedName>
    <definedName name="def_layer" localSheetId="4">#REF!</definedName>
    <definedName name="def_layer" localSheetId="3">#REF!</definedName>
    <definedName name="def_layer">#REF!</definedName>
    <definedName name="def_length" localSheetId="4">#REF!</definedName>
    <definedName name="def_length" localSheetId="3">#REF!</definedName>
    <definedName name="def_length">#REF!</definedName>
    <definedName name="def_litres" localSheetId="4">#REF!</definedName>
    <definedName name="def_litres" localSheetId="3">#REF!</definedName>
    <definedName name="def_litres">#REF!</definedName>
    <definedName name="def_ninelitres" localSheetId="4">#REF!</definedName>
    <definedName name="def_ninelitres" localSheetId="3">#REF!</definedName>
    <definedName name="def_ninelitres">#REF!</definedName>
    <definedName name="def_outercase" localSheetId="4">#REF!</definedName>
    <definedName name="def_outercase" localSheetId="3">#REF!</definedName>
    <definedName name="def_outercase">#REF!</definedName>
    <definedName name="def_pallet" localSheetId="4">#REF!</definedName>
    <definedName name="def_pallet" localSheetId="3">#REF!</definedName>
    <definedName name="def_pallet">#REF!</definedName>
    <definedName name="def_rtd" localSheetId="4">#REF!</definedName>
    <definedName name="def_rtd" localSheetId="3">#REF!</definedName>
    <definedName name="def_rtd">#REF!</definedName>
    <definedName name="def_salesvol" localSheetId="4">#REF!</definedName>
    <definedName name="def_salesvol" localSheetId="3">#REF!</definedName>
    <definedName name="def_salesvol">#REF!</definedName>
    <definedName name="def_weight" localSheetId="4">#REF!</definedName>
    <definedName name="def_weight" localSheetId="3">#REF!</definedName>
    <definedName name="def_weight">#REF!</definedName>
    <definedName name="def_width" localSheetId="4">#REF!</definedName>
    <definedName name="def_width" localSheetId="3">#REF!</definedName>
    <definedName name="def_width">#REF!</definedName>
    <definedName name="def_xfill" localSheetId="4">#REF!</definedName>
    <definedName name="def_xfill" localSheetId="3">#REF!</definedName>
    <definedName name="def_xfill">#REF!</definedName>
    <definedName name="dfswfe">#REF!</definedName>
    <definedName name="Dilution" localSheetId="4">#REF!</definedName>
    <definedName name="Dilution" localSheetId="3">#REF!</definedName>
    <definedName name="Dilution">#REF!</definedName>
    <definedName name="dree">#REF!</definedName>
    <definedName name="eeeeee">#REF!</definedName>
    <definedName name="efffff">#REF!</definedName>
    <definedName name="efwefw">#REF!</definedName>
    <definedName name="efwwefe">#REF!</definedName>
    <definedName name="extrafill" localSheetId="4">#REF!</definedName>
    <definedName name="extrafill" localSheetId="3">#REF!</definedName>
    <definedName name="extrafill">#REF!</definedName>
    <definedName name="fefeefefef">#REF!</definedName>
    <definedName name="fefefef">#REF!</definedName>
    <definedName name="feww">#REF!</definedName>
    <definedName name="fffffff">#REF!</definedName>
    <definedName name="fvdeve">#REF!</definedName>
    <definedName name="fwe">#REF!</definedName>
    <definedName name="fwefew">#REF!</definedName>
    <definedName name="fwefw">#REF!</definedName>
    <definedName name="height" localSheetId="4">#REF!</definedName>
    <definedName name="height" localSheetId="3">#REF!</definedName>
    <definedName name="height">#REF!</definedName>
    <definedName name="layer" localSheetId="4">#REF!</definedName>
    <definedName name="layer" localSheetId="3">#REF!</definedName>
    <definedName name="layer">#REF!</definedName>
    <definedName name="length" localSheetId="4">#REF!</definedName>
    <definedName name="length" localSheetId="3">#REF!</definedName>
    <definedName name="length">#REF!</definedName>
    <definedName name="OuterCase" localSheetId="4">#REF!</definedName>
    <definedName name="OuterCase" localSheetId="3">#REF!</definedName>
    <definedName name="OuterCase">#REF!</definedName>
    <definedName name="output_bottle" localSheetId="4">#REF!</definedName>
    <definedName name="output_bottle" localSheetId="3">#REF!</definedName>
    <definedName name="output_bottle">#REF!</definedName>
    <definedName name="pallet" localSheetId="4">#REF!</definedName>
    <definedName name="pallet" localSheetId="3">#REF!</definedName>
    <definedName name="pallet">#REF!</definedName>
    <definedName name="_xlnm.Print_Area" localSheetId="2">'Buyer and Product Controller'!$C$2:$U$192</definedName>
    <definedName name="_xlnm.Print_Area" localSheetId="6">'MCB New Form'!$A:$K</definedName>
    <definedName name="_xlnm.Print_Area" localSheetId="0">'Product Info'!$A$1:$K$149</definedName>
    <definedName name="_xlnm.Print_Area" localSheetId="5">'TCB New Form'!$A$1:$H$44</definedName>
    <definedName name="_xlnm.Print_Titles" localSheetId="0">'Product Info'!$1:$8</definedName>
    <definedName name="ProductListedFor" localSheetId="4">#REF!</definedName>
    <definedName name="ProductListedFor" localSheetId="3">#REF!</definedName>
    <definedName name="ProductListedFor">#REF!</definedName>
    <definedName name="qwe">#REF!</definedName>
    <definedName name="rowcount" localSheetId="4">#REF!</definedName>
    <definedName name="rowcount" localSheetId="3">#REF!</definedName>
    <definedName name="rowcount">#REF!</definedName>
    <definedName name="s">#REF!</definedName>
    <definedName name="sdasd">#REF!</definedName>
    <definedName name="sdfaq">#REF!</definedName>
    <definedName name="sdfsc">#REF!</definedName>
    <definedName name="sdfwfwe">#REF!</definedName>
    <definedName name="sfsfds">#REF!</definedName>
    <definedName name="sfswefw">#REF!</definedName>
    <definedName name="sfwefw">#REF!</definedName>
    <definedName name="svfsfw">#REF!</definedName>
    <definedName name="volume" localSheetId="4">#REF!</definedName>
    <definedName name="volume" localSheetId="3">#REF!</definedName>
    <definedName name="volume">#REF!</definedName>
    <definedName name="wef">#REF!</definedName>
    <definedName name="wefwef">#REF!</definedName>
    <definedName name="wefwefw">#REF!</definedName>
    <definedName name="wefwevwv">#REF!</definedName>
    <definedName name="weight" localSheetId="4">#REF!</definedName>
    <definedName name="weight" localSheetId="3">#REF!</definedName>
    <definedName name="weight">#REF!</definedName>
    <definedName name="werw">#REF!</definedName>
    <definedName name="wf">#REF!</definedName>
    <definedName name="wfe">#REF!</definedName>
    <definedName name="wfewf">#REF!</definedName>
    <definedName name="wfwef">#REF!</definedName>
    <definedName name="width" localSheetId="4">#REF!</definedName>
    <definedName name="width" localSheetId="3">#REF!</definedName>
    <definedName name="width">#REF!</definedName>
    <definedName name="wrqw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8" i="8" l="1"/>
  <c r="J84" i="8" l="1"/>
  <c r="J85" i="8"/>
  <c r="J86" i="8"/>
  <c r="J87" i="8"/>
  <c r="J88" i="8"/>
  <c r="J89" i="8"/>
  <c r="E85" i="8"/>
  <c r="E84" i="8"/>
  <c r="E83" i="8"/>
  <c r="E93" i="8"/>
  <c r="L130" i="1" l="1"/>
  <c r="K1" i="28" l="1"/>
  <c r="L34" i="1"/>
  <c r="D54" i="26"/>
  <c r="F54" i="26"/>
  <c r="K19" i="28" l="1"/>
  <c r="K17" i="28"/>
  <c r="B123" i="28"/>
  <c r="B124" i="28"/>
  <c r="B125" i="28"/>
  <c r="J124" i="28"/>
  <c r="B126" i="28"/>
  <c r="F123" i="28"/>
  <c r="F124" i="28"/>
  <c r="F125" i="28"/>
  <c r="F126" i="28"/>
  <c r="F128" i="28"/>
  <c r="F130" i="28"/>
  <c r="J130" i="28"/>
  <c r="J128" i="28"/>
  <c r="J126" i="28"/>
  <c r="J125" i="28"/>
  <c r="J123" i="28"/>
  <c r="F72" i="28"/>
  <c r="F71" i="28"/>
  <c r="F70" i="28"/>
  <c r="E10" i="8"/>
  <c r="J96" i="8"/>
  <c r="J80" i="8"/>
  <c r="J77" i="8"/>
  <c r="B28" i="28"/>
  <c r="D19" i="26"/>
  <c r="D112" i="8"/>
  <c r="D111" i="8"/>
  <c r="F130" i="1"/>
  <c r="D12" i="26"/>
  <c r="D26" i="26"/>
  <c r="E87" i="8"/>
  <c r="L34" i="8"/>
  <c r="L22" i="8"/>
  <c r="L11" i="8"/>
  <c r="L12" i="8"/>
  <c r="L13" i="8"/>
  <c r="L14" i="8"/>
  <c r="L15" i="8"/>
  <c r="L16" i="8"/>
  <c r="L10" i="8"/>
  <c r="E16" i="8"/>
  <c r="E15" i="8"/>
  <c r="E12" i="8"/>
  <c r="BL328" i="23"/>
  <c r="BL329" i="23"/>
  <c r="BL330" i="23"/>
  <c r="BL331" i="23"/>
  <c r="BL332" i="23"/>
  <c r="BL333" i="23"/>
  <c r="BL334" i="23"/>
  <c r="BL335" i="23"/>
  <c r="BL336" i="23"/>
  <c r="BL337" i="23"/>
  <c r="BL338" i="23"/>
  <c r="BL339" i="23"/>
  <c r="BL340" i="23"/>
  <c r="BL341" i="23"/>
  <c r="BL342" i="23"/>
  <c r="BL343" i="23"/>
  <c r="BL344" i="23"/>
  <c r="BL345" i="23"/>
  <c r="BL346" i="23"/>
  <c r="BL347" i="23"/>
  <c r="BL348" i="23"/>
  <c r="BL349" i="23"/>
  <c r="BL350" i="23"/>
  <c r="BL351" i="23"/>
  <c r="BL352" i="23"/>
  <c r="BL353" i="23"/>
  <c r="BL354" i="23"/>
  <c r="BL355" i="23"/>
  <c r="BL356" i="23"/>
  <c r="BL357" i="23"/>
  <c r="BL358" i="23"/>
  <c r="BL359" i="23"/>
  <c r="BL360" i="23"/>
  <c r="BL361" i="23"/>
  <c r="BL362" i="23"/>
  <c r="BL363" i="23"/>
  <c r="BL364" i="23"/>
  <c r="BL365" i="23"/>
  <c r="BL366" i="23"/>
  <c r="BL367" i="23"/>
  <c r="BL368" i="23"/>
  <c r="BL369" i="23"/>
  <c r="BL370" i="23"/>
  <c r="BL371" i="23"/>
  <c r="BL372" i="23"/>
  <c r="BL373" i="23"/>
  <c r="BL374" i="23"/>
  <c r="BL375" i="23"/>
  <c r="BL376" i="23"/>
  <c r="BL377" i="23"/>
  <c r="BL378" i="23"/>
  <c r="BL379" i="23"/>
  <c r="BL380" i="23"/>
  <c r="BL381" i="23"/>
  <c r="BL382" i="23"/>
  <c r="BL383" i="23"/>
  <c r="BL384" i="23"/>
  <c r="BL385" i="23"/>
  <c r="BL386" i="23"/>
  <c r="BL387" i="23"/>
  <c r="BL388" i="23"/>
  <c r="BL389" i="23"/>
  <c r="BL390" i="23"/>
  <c r="BL391" i="23"/>
  <c r="BL392" i="23"/>
  <c r="BL393" i="23"/>
  <c r="BL394" i="23"/>
  <c r="BL395" i="23"/>
  <c r="BL396" i="23"/>
  <c r="BL397" i="23"/>
  <c r="BL398" i="23"/>
  <c r="BL399" i="23"/>
  <c r="BL400" i="23"/>
  <c r="BL401" i="23"/>
  <c r="BL402" i="23"/>
  <c r="BL403" i="23"/>
  <c r="BL404" i="23"/>
  <c r="BL405" i="23"/>
  <c r="BL406" i="23"/>
  <c r="BL407" i="23"/>
  <c r="BL408" i="23"/>
  <c r="BL409" i="23"/>
  <c r="BL410" i="23"/>
  <c r="BL411" i="23"/>
  <c r="BL412" i="23"/>
  <c r="BL413" i="23"/>
  <c r="BL414" i="23"/>
  <c r="BL415" i="23"/>
  <c r="BL416" i="23"/>
  <c r="BL417" i="23"/>
  <c r="BL418" i="23"/>
  <c r="BL419" i="23"/>
  <c r="BL420" i="23"/>
  <c r="BL421" i="23"/>
  <c r="BL422" i="23"/>
  <c r="BL423" i="23"/>
  <c r="BL424" i="23"/>
  <c r="BL425" i="23"/>
  <c r="BL426" i="23"/>
  <c r="BL427" i="23"/>
  <c r="BL428" i="23"/>
  <c r="BL429" i="23"/>
  <c r="BL430" i="23"/>
  <c r="BL431" i="23"/>
  <c r="BL432" i="23"/>
  <c r="BL433" i="23"/>
  <c r="BL434" i="23"/>
  <c r="BL435" i="23"/>
  <c r="BL436" i="23"/>
  <c r="BL437" i="23"/>
  <c r="BL438" i="23"/>
  <c r="BL439" i="23"/>
  <c r="BL440" i="23"/>
  <c r="BL441" i="23"/>
  <c r="BL442" i="23"/>
  <c r="BL443" i="23"/>
  <c r="BL444" i="23"/>
  <c r="BL307" i="23"/>
  <c r="BL308" i="23"/>
  <c r="BL309" i="23"/>
  <c r="BL310" i="23"/>
  <c r="BL311" i="23"/>
  <c r="BL312" i="23"/>
  <c r="BL313" i="23"/>
  <c r="BL314" i="23"/>
  <c r="BL315" i="23"/>
  <c r="BL316" i="23"/>
  <c r="BL317" i="23"/>
  <c r="BL318" i="23"/>
  <c r="BL319" i="23"/>
  <c r="BL320" i="23"/>
  <c r="BL321" i="23"/>
  <c r="BL322" i="23"/>
  <c r="BL323" i="23"/>
  <c r="BL324" i="23"/>
  <c r="BL325" i="23"/>
  <c r="BL326" i="23"/>
  <c r="BL327" i="23"/>
  <c r="BL306" i="23"/>
  <c r="BL305" i="23"/>
  <c r="BL303" i="23"/>
  <c r="BL304" i="23"/>
  <c r="BL3" i="23"/>
  <c r="BL4" i="23"/>
  <c r="BL5" i="23"/>
  <c r="BL6" i="23"/>
  <c r="BL7" i="23"/>
  <c r="BL8" i="23"/>
  <c r="BL9" i="23"/>
  <c r="BL10" i="23"/>
  <c r="BL11" i="23"/>
  <c r="BL12" i="23"/>
  <c r="BL13" i="23"/>
  <c r="BL14" i="23"/>
  <c r="BL15" i="23"/>
  <c r="BL16" i="23"/>
  <c r="BL17" i="23"/>
  <c r="BL18" i="23"/>
  <c r="BL19" i="23"/>
  <c r="BL20" i="23"/>
  <c r="BL21" i="23"/>
  <c r="BL22" i="23"/>
  <c r="BL23" i="23"/>
  <c r="BL24" i="23"/>
  <c r="BL25" i="23"/>
  <c r="BL26" i="23"/>
  <c r="BL27" i="23"/>
  <c r="BL28" i="23"/>
  <c r="BL29" i="23"/>
  <c r="BL30" i="23"/>
  <c r="BL31" i="23"/>
  <c r="BL32" i="23"/>
  <c r="BL33" i="23"/>
  <c r="BL34" i="23"/>
  <c r="BL35" i="23"/>
  <c r="BL36" i="23"/>
  <c r="BL37" i="23"/>
  <c r="BL38" i="23"/>
  <c r="BL39" i="23"/>
  <c r="BL40" i="23"/>
  <c r="BL41" i="23"/>
  <c r="BL42" i="23"/>
  <c r="BL43" i="23"/>
  <c r="BL44" i="23"/>
  <c r="BL45" i="23"/>
  <c r="BL46" i="23"/>
  <c r="BL47" i="23"/>
  <c r="BL48" i="23"/>
  <c r="BL49" i="23"/>
  <c r="BL50" i="23"/>
  <c r="BL51" i="23"/>
  <c r="BL52" i="23"/>
  <c r="BL53" i="23"/>
  <c r="BL54" i="23"/>
  <c r="BL55" i="23"/>
  <c r="BL56" i="23"/>
  <c r="BL57" i="23"/>
  <c r="BL58" i="23"/>
  <c r="BL59" i="23"/>
  <c r="BL60" i="23"/>
  <c r="BL61" i="23"/>
  <c r="BL62" i="23"/>
  <c r="BL63" i="23"/>
  <c r="BL64" i="23"/>
  <c r="BL65" i="23"/>
  <c r="BL66" i="23"/>
  <c r="BL67" i="23"/>
  <c r="BL68" i="23"/>
  <c r="BL69" i="23"/>
  <c r="BL70" i="23"/>
  <c r="BL71" i="23"/>
  <c r="BL72" i="23"/>
  <c r="BL73" i="23"/>
  <c r="BL74" i="23"/>
  <c r="BL75" i="23"/>
  <c r="BL76" i="23"/>
  <c r="BL77" i="23"/>
  <c r="BL78" i="23"/>
  <c r="BL79" i="23"/>
  <c r="BL80" i="23"/>
  <c r="BL81" i="23"/>
  <c r="BL82" i="23"/>
  <c r="BL83" i="23"/>
  <c r="BL84" i="23"/>
  <c r="BL85" i="23"/>
  <c r="BL86" i="23"/>
  <c r="BL87" i="23"/>
  <c r="BL88" i="23"/>
  <c r="BL89" i="23"/>
  <c r="BL90" i="23"/>
  <c r="BL91" i="23"/>
  <c r="BL92" i="23"/>
  <c r="BL93" i="23"/>
  <c r="BL94" i="23"/>
  <c r="BL95" i="23"/>
  <c r="BL96" i="23"/>
  <c r="BL97" i="23"/>
  <c r="BL98" i="23"/>
  <c r="BL99" i="23"/>
  <c r="BL100" i="23"/>
  <c r="BL101" i="23"/>
  <c r="BL102" i="23"/>
  <c r="BL103" i="23"/>
  <c r="BL104" i="23"/>
  <c r="BL105" i="23"/>
  <c r="BL106" i="23"/>
  <c r="BL107" i="23"/>
  <c r="BL108" i="23"/>
  <c r="BL109" i="23"/>
  <c r="BL110" i="23"/>
  <c r="BL111" i="23"/>
  <c r="BL112" i="23"/>
  <c r="BL113" i="23"/>
  <c r="BL114" i="23"/>
  <c r="BL115" i="23"/>
  <c r="BL116" i="23"/>
  <c r="BL117" i="23"/>
  <c r="BL118" i="23"/>
  <c r="BL119" i="23"/>
  <c r="BL120" i="23"/>
  <c r="BL121" i="23"/>
  <c r="BL122" i="23"/>
  <c r="BL123" i="23"/>
  <c r="BL124" i="23"/>
  <c r="BL125" i="23"/>
  <c r="BL126" i="23"/>
  <c r="BL127" i="23"/>
  <c r="BL128" i="23"/>
  <c r="BL129" i="23"/>
  <c r="BL130" i="23"/>
  <c r="BL131" i="23"/>
  <c r="BL132" i="23"/>
  <c r="BL133" i="23"/>
  <c r="BL134" i="23"/>
  <c r="BL135" i="23"/>
  <c r="BL136" i="23"/>
  <c r="BL137" i="23"/>
  <c r="BL138" i="23"/>
  <c r="BL139" i="23"/>
  <c r="BL140" i="23"/>
  <c r="BL141" i="23"/>
  <c r="BL142" i="23"/>
  <c r="BL143" i="23"/>
  <c r="BL144" i="23"/>
  <c r="BL145" i="23"/>
  <c r="BL146" i="23"/>
  <c r="BL147" i="23"/>
  <c r="BL148" i="23"/>
  <c r="BL149" i="23"/>
  <c r="BL150" i="23"/>
  <c r="BL151" i="23"/>
  <c r="BL152" i="23"/>
  <c r="E30" i="1" s="1"/>
  <c r="E48" i="1" s="1"/>
  <c r="BL153" i="23"/>
  <c r="BL154" i="23"/>
  <c r="BL155" i="23"/>
  <c r="BL156" i="23"/>
  <c r="BL157" i="23"/>
  <c r="BL158" i="23"/>
  <c r="BL159" i="23"/>
  <c r="BL160" i="23"/>
  <c r="BL161" i="23"/>
  <c r="BL162" i="23"/>
  <c r="BL163" i="23"/>
  <c r="BL164" i="23"/>
  <c r="BL165" i="23"/>
  <c r="BL166" i="23"/>
  <c r="BL167" i="23"/>
  <c r="BL168" i="23"/>
  <c r="BL169" i="23"/>
  <c r="BL170" i="23"/>
  <c r="BL171" i="23"/>
  <c r="BL172" i="23"/>
  <c r="BL173" i="23"/>
  <c r="BL174" i="23"/>
  <c r="BL175" i="23"/>
  <c r="BL176" i="23"/>
  <c r="BL177" i="23"/>
  <c r="BL178" i="23"/>
  <c r="BL179" i="23"/>
  <c r="BL180" i="23"/>
  <c r="BL181" i="23"/>
  <c r="BL182" i="23"/>
  <c r="BL183" i="23"/>
  <c r="BL184" i="23"/>
  <c r="BL185" i="23"/>
  <c r="BL186" i="23"/>
  <c r="BL187" i="23"/>
  <c r="BL188" i="23"/>
  <c r="BL189" i="23"/>
  <c r="BL190" i="23"/>
  <c r="BL191" i="23"/>
  <c r="BL192" i="23"/>
  <c r="BL193" i="23"/>
  <c r="BL194" i="23"/>
  <c r="BL195" i="23"/>
  <c r="BL196" i="23"/>
  <c r="BL197" i="23"/>
  <c r="BL198" i="23"/>
  <c r="BL199" i="23"/>
  <c r="BL200" i="23"/>
  <c r="BL201" i="23"/>
  <c r="BL202" i="23"/>
  <c r="BL203" i="23"/>
  <c r="BL204" i="23"/>
  <c r="BL205" i="23"/>
  <c r="BL206" i="23"/>
  <c r="BL207" i="23"/>
  <c r="BL208" i="23"/>
  <c r="BL209" i="23"/>
  <c r="BL210" i="23"/>
  <c r="BL211" i="23"/>
  <c r="BL212" i="23"/>
  <c r="BL213" i="23"/>
  <c r="BL214" i="23"/>
  <c r="BL215" i="23"/>
  <c r="BL216" i="23"/>
  <c r="BL217" i="23"/>
  <c r="BL218" i="23"/>
  <c r="BL219" i="23"/>
  <c r="BL220" i="23"/>
  <c r="BL221" i="23"/>
  <c r="BL222" i="23"/>
  <c r="BL239" i="23"/>
  <c r="BL240" i="23"/>
  <c r="BL241" i="23"/>
  <c r="BL242" i="23"/>
  <c r="BL243" i="23"/>
  <c r="BL244" i="23"/>
  <c r="BL245" i="23"/>
  <c r="BL246" i="23"/>
  <c r="BL247" i="23"/>
  <c r="BL248" i="23"/>
  <c r="BL249" i="23"/>
  <c r="BL250" i="23"/>
  <c r="BL251" i="23"/>
  <c r="BL252" i="23"/>
  <c r="BL253" i="23"/>
  <c r="BL254" i="23"/>
  <c r="BL255" i="23"/>
  <c r="BL256" i="23"/>
  <c r="BL257" i="23"/>
  <c r="BL258" i="23"/>
  <c r="BL259" i="23"/>
  <c r="BL260" i="23"/>
  <c r="BL261" i="23"/>
  <c r="BL262" i="23"/>
  <c r="BL263" i="23"/>
  <c r="BL264" i="23"/>
  <c r="BL265" i="23"/>
  <c r="BL266" i="23"/>
  <c r="BL267" i="23"/>
  <c r="BL268" i="23"/>
  <c r="BL269" i="23"/>
  <c r="BL270" i="23"/>
  <c r="BL271" i="23"/>
  <c r="BL272" i="23"/>
  <c r="BL273" i="23"/>
  <c r="BL274" i="23"/>
  <c r="BL275" i="23"/>
  <c r="BL276" i="23"/>
  <c r="BL277" i="23"/>
  <c r="BL278" i="23"/>
  <c r="BL279" i="23"/>
  <c r="BL280" i="23"/>
  <c r="BL281" i="23"/>
  <c r="BL282" i="23"/>
  <c r="BL283" i="23"/>
  <c r="BL284" i="23"/>
  <c r="BL285" i="23"/>
  <c r="BL286" i="23"/>
  <c r="BL287" i="23"/>
  <c r="BL288" i="23"/>
  <c r="BL289" i="23"/>
  <c r="BL290" i="23"/>
  <c r="BL291" i="23"/>
  <c r="BL292" i="23"/>
  <c r="BL293" i="23"/>
  <c r="BL294" i="23"/>
  <c r="BL295" i="23"/>
  <c r="BL296" i="23"/>
  <c r="BL297" i="23"/>
  <c r="BL298" i="23"/>
  <c r="BL299" i="23"/>
  <c r="BL300" i="23"/>
  <c r="BL301" i="23"/>
  <c r="BL302" i="23"/>
  <c r="BL224" i="23"/>
  <c r="BL225" i="23"/>
  <c r="BL226" i="23"/>
  <c r="BL227" i="23"/>
  <c r="BL228" i="23"/>
  <c r="BL229" i="23"/>
  <c r="BL230" i="23"/>
  <c r="BL231" i="23"/>
  <c r="BL232" i="23"/>
  <c r="BL233" i="23"/>
  <c r="BL234" i="23"/>
  <c r="BL235" i="23"/>
  <c r="BL236" i="23"/>
  <c r="BL237" i="23"/>
  <c r="BL238" i="23"/>
  <c r="BL223" i="23"/>
  <c r="H31" i="28" l="1"/>
  <c r="K24" i="8"/>
  <c r="D23" i="8" s="1"/>
  <c r="G1" i="28" l="1"/>
  <c r="E14" i="8"/>
  <c r="E13" i="8"/>
  <c r="E11" i="8"/>
  <c r="K15" i="28" l="1"/>
  <c r="H19" i="28"/>
  <c r="J183" i="8"/>
  <c r="F21" i="28"/>
  <c r="H30" i="28" l="1"/>
  <c r="F28" i="28"/>
  <c r="I11" i="28" l="1"/>
  <c r="D5" i="28"/>
  <c r="B19" i="28"/>
  <c r="B9" i="28" l="1"/>
  <c r="J13" i="28"/>
  <c r="B38" i="21" l="1"/>
  <c r="B39" i="21"/>
  <c r="I21" i="28"/>
  <c r="F41" i="26" l="1"/>
  <c r="F40" i="26"/>
  <c r="F39" i="26"/>
  <c r="F38" i="26"/>
  <c r="D40" i="26"/>
  <c r="D39" i="26"/>
  <c r="D38" i="26"/>
  <c r="D8" i="26" l="1"/>
  <c r="F31" i="26"/>
  <c r="L47" i="8"/>
  <c r="D27" i="26" l="1"/>
  <c r="B21" i="28" l="1"/>
  <c r="E91" i="8"/>
  <c r="H150" i="28" l="1"/>
  <c r="H149" i="28"/>
  <c r="B150" i="28"/>
  <c r="B149" i="28"/>
  <c r="J137" i="28"/>
  <c r="B137" i="28"/>
  <c r="J135" i="28"/>
  <c r="F135" i="28"/>
  <c r="B135" i="28"/>
  <c r="J78" i="28"/>
  <c r="I119" i="28"/>
  <c r="I109" i="28"/>
  <c r="F119" i="28"/>
  <c r="F115" i="28"/>
  <c r="F113" i="28"/>
  <c r="F111" i="28"/>
  <c r="F109" i="28"/>
  <c r="B117" i="28"/>
  <c r="B119" i="28"/>
  <c r="B115" i="28"/>
  <c r="B113" i="28"/>
  <c r="B111" i="28"/>
  <c r="B109" i="28"/>
  <c r="B98" i="28"/>
  <c r="H95" i="28"/>
  <c r="B95" i="28"/>
  <c r="J87" i="28"/>
  <c r="J86" i="28"/>
  <c r="J85" i="28"/>
  <c r="J84" i="28"/>
  <c r="G87" i="28"/>
  <c r="G86" i="28"/>
  <c r="G85" i="28"/>
  <c r="G84" i="28"/>
  <c r="D86" i="28"/>
  <c r="D85" i="28"/>
  <c r="D84" i="28"/>
  <c r="G79" i="28"/>
  <c r="D79" i="28"/>
  <c r="G78" i="28"/>
  <c r="D78" i="28"/>
  <c r="J70" i="28"/>
  <c r="B66" i="28"/>
  <c r="J62" i="28"/>
  <c r="B64" i="28"/>
  <c r="J64" i="28"/>
  <c r="F62" i="28"/>
  <c r="B62" i="28"/>
  <c r="J60" i="28"/>
  <c r="J59" i="28"/>
  <c r="J58" i="28"/>
  <c r="F58" i="28"/>
  <c r="B58" i="28"/>
  <c r="I56" i="28"/>
  <c r="F56" i="28"/>
  <c r="B56" i="28"/>
  <c r="B46" i="28"/>
  <c r="K41" i="28"/>
  <c r="I41" i="28"/>
  <c r="G41" i="28"/>
  <c r="B41" i="28"/>
  <c r="K30" i="28"/>
  <c r="J28" i="28"/>
  <c r="K26" i="28"/>
  <c r="H26" i="28"/>
  <c r="F26" i="28"/>
  <c r="B26" i="28"/>
  <c r="K24" i="28"/>
  <c r="G24" i="28"/>
  <c r="H17" i="28" l="1"/>
  <c r="F17" i="28"/>
  <c r="B15" i="28"/>
  <c r="F13" i="28"/>
  <c r="B13" i="28"/>
  <c r="K9" i="28"/>
  <c r="I9" i="28"/>
  <c r="I8" i="28"/>
  <c r="F8" i="28"/>
  <c r="B8" i="28"/>
  <c r="F36" i="26"/>
  <c r="F35" i="26"/>
  <c r="D35" i="26"/>
  <c r="F27" i="26"/>
  <c r="F26" i="26"/>
  <c r="D23" i="26"/>
  <c r="D22" i="26"/>
  <c r="F57" i="26" l="1"/>
  <c r="F22" i="26"/>
  <c r="F79" i="26"/>
  <c r="F78" i="26"/>
  <c r="F77" i="26"/>
  <c r="F75" i="26"/>
  <c r="F76" i="26"/>
  <c r="F74" i="26"/>
  <c r="F73" i="26"/>
  <c r="L41" i="8" l="1"/>
  <c r="L42" i="8"/>
  <c r="L43" i="8"/>
  <c r="L44" i="8"/>
  <c r="L45" i="8"/>
  <c r="L46" i="8"/>
  <c r="L40" i="8"/>
  <c r="L39" i="8"/>
  <c r="D79" i="26"/>
  <c r="D78" i="26"/>
  <c r="D77" i="26"/>
  <c r="D76" i="26"/>
  <c r="D75" i="26"/>
  <c r="D74" i="26"/>
  <c r="D73" i="26"/>
  <c r="F69" i="26"/>
  <c r="D70" i="26"/>
  <c r="K5" i="28"/>
  <c r="B31" i="28"/>
  <c r="D69" i="26"/>
  <c r="F67" i="26"/>
  <c r="D67" i="26"/>
  <c r="F66" i="26"/>
  <c r="D66" i="26"/>
  <c r="F65" i="26"/>
  <c r="D65" i="26"/>
  <c r="F64" i="26"/>
  <c r="D64" i="26"/>
  <c r="F63" i="26"/>
  <c r="F62" i="26"/>
  <c r="D63" i="26" l="1"/>
  <c r="D62" i="26"/>
  <c r="D58" i="26"/>
  <c r="D59" i="26"/>
  <c r="F58" i="26"/>
  <c r="D57" i="26"/>
  <c r="F32" i="26"/>
  <c r="D32" i="26"/>
  <c r="F19" i="26" l="1"/>
  <c r="F14" i="26"/>
  <c r="D14" i="26"/>
  <c r="D13" i="26"/>
  <c r="F10" i="26"/>
  <c r="D10" i="26"/>
  <c r="D117" i="28" l="1"/>
  <c r="D119" i="28" l="1"/>
  <c r="D113" i="28"/>
  <c r="D109" i="28"/>
  <c r="D115" i="28"/>
  <c r="D111" i="28"/>
  <c r="J94" i="8" l="1"/>
  <c r="J93" i="8"/>
  <c r="J92" i="8"/>
  <c r="E94" i="8" l="1"/>
  <c r="E96" i="8" l="1"/>
  <c r="D77" i="8" l="1"/>
  <c r="F23" i="26" l="1"/>
  <c r="B24" i="28"/>
  <c r="D95" i="8" l="1"/>
  <c r="E92" i="8"/>
  <c r="E89" i="8"/>
  <c r="E95" i="8" l="1"/>
  <c r="D101" i="8"/>
  <c r="B48" i="28" l="1"/>
  <c r="E86" i="8"/>
  <c r="H37" i="28" l="1"/>
  <c r="B37" i="28"/>
  <c r="E88" i="8"/>
  <c r="E179" i="8" l="1"/>
  <c r="D174" i="8"/>
  <c r="E174" i="8" l="1"/>
  <c r="F39" i="28"/>
  <c r="D99" i="8"/>
  <c r="D178" i="8" l="1"/>
  <c r="B17" i="28" l="1"/>
  <c r="E178" i="8"/>
  <c r="D175" i="8" l="1"/>
  <c r="H39" i="28" s="1"/>
  <c r="D176" i="8"/>
  <c r="E176" i="8" l="1"/>
  <c r="J39" i="28"/>
  <c r="E175" i="8"/>
  <c r="D81" i="8"/>
  <c r="D80" i="8"/>
  <c r="J174" i="8" l="1"/>
  <c r="J176" i="8"/>
  <c r="J175" i="8"/>
  <c r="J188" i="8" l="1"/>
  <c r="J187" i="8"/>
  <c r="J185" i="8"/>
  <c r="J186" i="8"/>
  <c r="J184" i="8"/>
  <c r="J125" i="8"/>
  <c r="J124" i="8"/>
  <c r="J97" i="8"/>
  <c r="J91" i="8"/>
  <c r="J83" i="8"/>
  <c r="J76" i="8"/>
  <c r="J79" i="8"/>
  <c r="J75" i="8"/>
  <c r="J64" i="8"/>
  <c r="J32" i="8"/>
  <c r="J31" i="8"/>
  <c r="J27" i="8"/>
  <c r="L132" i="1" l="1"/>
  <c r="L61" i="1"/>
  <c r="L50" i="8" l="1"/>
  <c r="L51" i="8"/>
  <c r="L38" i="8"/>
  <c r="L37" i="8"/>
  <c r="D145" i="8"/>
  <c r="L144" i="1"/>
  <c r="L142" i="1"/>
  <c r="L140" i="1"/>
  <c r="L138" i="1"/>
  <c r="L136" i="1"/>
  <c r="L134" i="1"/>
  <c r="L128" i="1"/>
  <c r="L123" i="1"/>
  <c r="L122" i="1"/>
  <c r="L118" i="1"/>
  <c r="L117" i="1"/>
  <c r="L116" i="1"/>
  <c r="L115" i="1"/>
  <c r="L114" i="1"/>
  <c r="L110" i="1"/>
  <c r="L109" i="1"/>
  <c r="L108" i="1"/>
  <c r="L107" i="1"/>
  <c r="L106" i="1"/>
  <c r="L105" i="1"/>
  <c r="L104" i="1"/>
  <c r="L90" i="1"/>
  <c r="L72" i="1"/>
  <c r="L70" i="1"/>
  <c r="L69" i="1"/>
  <c r="L68" i="1"/>
  <c r="L67" i="1"/>
  <c r="L64" i="1"/>
  <c r="L63" i="1"/>
  <c r="L60" i="1"/>
  <c r="L59" i="1"/>
  <c r="L58" i="1"/>
  <c r="L56" i="1"/>
  <c r="L55" i="1"/>
  <c r="L54" i="1"/>
  <c r="L53" i="1"/>
  <c r="L52" i="1"/>
  <c r="L51" i="1"/>
  <c r="L50" i="1"/>
  <c r="L49" i="1"/>
  <c r="L48" i="1"/>
  <c r="L47" i="1"/>
  <c r="L46" i="1"/>
  <c r="L45" i="1"/>
  <c r="L44" i="1"/>
  <c r="L42" i="1"/>
  <c r="L41" i="1"/>
  <c r="L38" i="1"/>
  <c r="L37" i="1"/>
  <c r="L36" i="1"/>
  <c r="L35" i="1"/>
  <c r="L33" i="1"/>
  <c r="L32" i="1"/>
  <c r="L30" i="1"/>
  <c r="L29" i="1"/>
  <c r="L28" i="1"/>
  <c r="L25" i="1"/>
  <c r="L24" i="1"/>
  <c r="L18" i="1"/>
  <c r="L17" i="1"/>
  <c r="D79" i="8" l="1"/>
  <c r="D78" i="8"/>
  <c r="H33" i="28" l="1"/>
  <c r="B33" i="28"/>
  <c r="F82" i="8"/>
  <c r="E78" i="8"/>
  <c r="F78" i="8"/>
  <c r="E90" i="8"/>
  <c r="E186" i="8"/>
  <c r="J78" i="8" l="1"/>
  <c r="D97" i="8"/>
  <c r="B30" i="28" l="1"/>
  <c r="L35" i="8"/>
  <c r="N32" i="1" l="1"/>
  <c r="G50" i="21" l="1"/>
  <c r="G43" i="21" l="1"/>
  <c r="D43" i="21" s="1"/>
  <c r="G42" i="21"/>
  <c r="D42" i="21" s="1"/>
  <c r="G34" i="21"/>
  <c r="D34" i="21" s="1"/>
  <c r="G33" i="21"/>
  <c r="D33" i="21" s="1"/>
  <c r="G32" i="21"/>
  <c r="D32" i="21" s="1"/>
  <c r="G31" i="21"/>
  <c r="D31" i="21" s="1"/>
  <c r="G30" i="21"/>
  <c r="D30" i="21" s="1"/>
  <c r="G29" i="21"/>
  <c r="D29" i="21" s="1"/>
  <c r="G28" i="21"/>
  <c r="D28" i="21" s="1"/>
  <c r="G27" i="21"/>
  <c r="D27" i="21" s="1"/>
  <c r="G26" i="21"/>
  <c r="D26" i="21" s="1"/>
  <c r="G25" i="21"/>
  <c r="D25" i="21" s="1"/>
  <c r="G24" i="21"/>
  <c r="D24" i="21" s="1"/>
  <c r="G23" i="21"/>
  <c r="D23" i="21" s="1"/>
  <c r="G22" i="21"/>
  <c r="D22" i="21" s="1"/>
  <c r="G21" i="21"/>
  <c r="D21" i="21" s="1"/>
  <c r="G20" i="21"/>
  <c r="D20" i="21" s="1"/>
  <c r="G19" i="21"/>
  <c r="D19" i="21" s="1"/>
  <c r="G18" i="21"/>
  <c r="D18" i="21" s="1"/>
  <c r="G17" i="21"/>
  <c r="D17" i="21" s="1"/>
  <c r="G16" i="21"/>
  <c r="D16" i="21" s="1"/>
  <c r="G15" i="21"/>
  <c r="D15" i="21" s="1"/>
  <c r="G14" i="21"/>
  <c r="D14" i="21" s="1"/>
  <c r="G56" i="21"/>
  <c r="D56" i="21" s="1"/>
  <c r="D50" i="21"/>
  <c r="G48" i="21"/>
  <c r="D48" i="21" s="1"/>
  <c r="G47" i="21"/>
  <c r="G62" i="21" l="1"/>
  <c r="D47" i="21"/>
  <c r="A4" i="21" l="1"/>
  <c r="A1" i="21"/>
  <c r="D5" i="8" l="1"/>
  <c r="L36" i="8" l="1"/>
  <c r="K170" i="8" s="1"/>
  <c r="K164" i="8" l="1"/>
  <c r="J52" i="8"/>
  <c r="H90" i="1" l="1"/>
  <c r="E60" i="1"/>
  <c r="D136" i="8"/>
  <c r="D127" i="8"/>
  <c r="P140" i="1"/>
  <c r="D122" i="8"/>
  <c r="D129" i="8"/>
  <c r="E64" i="8"/>
  <c r="D75" i="8"/>
  <c r="D76" i="8"/>
  <c r="L149" i="8" l="1"/>
  <c r="J149" i="8" s="1"/>
  <c r="L139" i="8"/>
  <c r="J139" i="8" s="1"/>
  <c r="G147" i="1"/>
  <c r="G148" i="1" s="1"/>
  <c r="N190" i="8" l="1"/>
  <c r="E190" i="8" s="1"/>
  <c r="D191" i="8" s="1"/>
  <c r="O147" i="1"/>
  <c r="G3" i="28" l="1"/>
  <c r="D4" i="8"/>
  <c r="K191" i="8" l="1"/>
  <c r="G2"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 Allsop</author>
  </authors>
  <commentList>
    <comment ref="D58" authorId="0" shapeId="0" xr:uid="{A5AA906B-23CB-488A-BCBF-AB35169ADA3A}">
      <text>
        <r>
          <rPr>
            <b/>
            <sz val="8"/>
            <color indexed="81"/>
            <rFont val="Tahoma"/>
            <family val="2"/>
          </rPr>
          <t>For example, a case of 24:
4 rows of 6 bottles
2 rows of 12 bottles etc...</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McCoy, Natalie</author>
  </authors>
  <commentList>
    <comment ref="C66" authorId="0" shapeId="0" xr:uid="{C045407F-18A7-4CE9-B687-BF77CF08398A}">
      <text>
        <r>
          <rPr>
            <b/>
            <sz val="9"/>
            <color indexed="81"/>
            <rFont val="Tahoma"/>
            <family val="2"/>
          </rPr>
          <t>Bottle</t>
        </r>
      </text>
    </comment>
    <comment ref="E66" authorId="0" shapeId="0" xr:uid="{FBAB070D-77D6-42A0-8C74-91AD37172FF9}">
      <text>
        <r>
          <rPr>
            <b/>
            <sz val="9"/>
            <color indexed="81"/>
            <rFont val="Tahoma"/>
            <family val="2"/>
          </rPr>
          <t xml:space="preserve">Bottle
</t>
        </r>
        <r>
          <rPr>
            <sz val="9"/>
            <color indexed="81"/>
            <rFont val="Tahoma"/>
            <family val="2"/>
          </rPr>
          <t xml:space="preserve">
</t>
        </r>
      </text>
    </comment>
    <comment ref="C67" authorId="0" shapeId="0" xr:uid="{45CDE403-3BC1-4A5A-812E-DC76164686F3}">
      <text>
        <r>
          <rPr>
            <b/>
            <sz val="9"/>
            <color indexed="81"/>
            <rFont val="Tahoma"/>
            <family val="2"/>
          </rPr>
          <t>Bottle</t>
        </r>
      </text>
    </comment>
    <comment ref="E67" authorId="0" shapeId="0" xr:uid="{127FC0E9-1BE7-4292-AFD0-A2341E9E3625}">
      <text>
        <r>
          <rPr>
            <b/>
            <sz val="9"/>
            <color indexed="81"/>
            <rFont val="Tahoma"/>
            <family val="2"/>
          </rPr>
          <t>Bottle</t>
        </r>
      </text>
    </comment>
    <comment ref="C68" authorId="0" shapeId="0" xr:uid="{D228FCEC-366C-495A-AD43-A584206E36B8}">
      <text>
        <r>
          <rPr>
            <b/>
            <sz val="9"/>
            <color indexed="81"/>
            <rFont val="Tahoma"/>
            <family val="2"/>
          </rPr>
          <t>Bottle</t>
        </r>
        <r>
          <rPr>
            <sz val="9"/>
            <color indexed="81"/>
            <rFont val="Tahoma"/>
            <family val="2"/>
          </rPr>
          <t xml:space="preserve">
</t>
        </r>
      </text>
    </comment>
  </commentList>
</comments>
</file>

<file path=xl/sharedStrings.xml><?xml version="1.0" encoding="utf-8"?>
<sst xmlns="http://schemas.openxmlformats.org/spreadsheetml/2006/main" count="16680" uniqueCount="10736">
  <si>
    <t xml:space="preserve">Red boxes are Mandatory for all products </t>
  </si>
  <si>
    <t>Material Master Form</t>
  </si>
  <si>
    <t xml:space="preserve">Form to be completed by supplier </t>
  </si>
  <si>
    <t>Yellow boxes are also Mandatory for all wines</t>
  </si>
  <si>
    <t>TODAY'S DATE</t>
  </si>
  <si>
    <t>SECTION 1 : SUPPLIER DETAILS (to be completed by all)</t>
  </si>
  <si>
    <t>Name of Company</t>
  </si>
  <si>
    <t>Contact Name / Account contact</t>
  </si>
  <si>
    <t>Contact # - mobile</t>
  </si>
  <si>
    <t>E-mail address</t>
  </si>
  <si>
    <t>SECTION 2 : PRODUCT ATTRIBUTES (to be completed by all)</t>
  </si>
  <si>
    <t>Brand Owner Name (not necessarily the same as Supplier)</t>
  </si>
  <si>
    <t>Full Product Name</t>
  </si>
  <si>
    <t>Full Name of the product that will be used to feature in price lists, within the sales toolkit, on-line and on any other printed materials. Do not include any bottle, case size or ABV's. This field does not have a limited number of characters</t>
  </si>
  <si>
    <t>Single Bottle / Unit Volume Size in CL's (don’t include the cl)- I.e  75 for wine or 33 packaged</t>
  </si>
  <si>
    <t>Units per case</t>
  </si>
  <si>
    <t>Pack Configuration - I.e. 75cl x 6</t>
  </si>
  <si>
    <t>50 cl x 24</t>
  </si>
  <si>
    <t>Supplier Product Code</t>
  </si>
  <si>
    <t>Product ABV / Alcohol %</t>
  </si>
  <si>
    <t>Bottle amounts check</t>
  </si>
  <si>
    <t>Country of Origin (eg. France)</t>
  </si>
  <si>
    <t>Italy</t>
  </si>
  <si>
    <t>Region (eg. Loire Valley)</t>
  </si>
  <si>
    <t>Product Pack Type ie keg, glass, PET, can</t>
  </si>
  <si>
    <t>Glass Bottle</t>
  </si>
  <si>
    <t>Product Category Type</t>
  </si>
  <si>
    <t>MINERALS</t>
  </si>
  <si>
    <t>Duty type</t>
  </si>
  <si>
    <t>Commodity code</t>
  </si>
  <si>
    <t xml:space="preserve">Must be 10 digits Commodity Code </t>
  </si>
  <si>
    <t>Clink here to find/check the Commodity Code</t>
  </si>
  <si>
    <t>Inner Bar-code</t>
  </si>
  <si>
    <t>Maximum 15 Digits</t>
  </si>
  <si>
    <t>Outer Bar-code</t>
  </si>
  <si>
    <t>Case Length (mm)</t>
  </si>
  <si>
    <t>Case Width (mm)</t>
  </si>
  <si>
    <t>Case Height (mm)</t>
  </si>
  <si>
    <t>Case Weight (kg)</t>
  </si>
  <si>
    <t>Volume per Pack (litres)</t>
  </si>
  <si>
    <t>Pallet Length (mm)</t>
  </si>
  <si>
    <t>Pallet Width (mm)</t>
  </si>
  <si>
    <t>Pallet Height (mm)</t>
  </si>
  <si>
    <t>Pallet Weight including goods (kg)</t>
  </si>
  <si>
    <t>Width: Internal Unit (ie. Bottle Dimensions) (mm)</t>
  </si>
  <si>
    <t>Length: Internal Unit (ie. Bottle Dimensions) (mm)</t>
  </si>
  <si>
    <t>Height: Internal Unit (ie. Bottle Dimensions) (mm)</t>
  </si>
  <si>
    <t>Weight: Internal Unit inc. liquid in KG</t>
  </si>
  <si>
    <t>Fork lift pick-up type</t>
  </si>
  <si>
    <t>Case Layout (6X4, 2X3 etc.)</t>
  </si>
  <si>
    <t>No. of cases/kegs per layer</t>
  </si>
  <si>
    <t>Pallet Check</t>
  </si>
  <si>
    <t>No. of layers per pallet</t>
  </si>
  <si>
    <t>No. of cases/units per pallet</t>
  </si>
  <si>
    <t>Pallet type (I.e. Chep)</t>
  </si>
  <si>
    <t>LPR</t>
  </si>
  <si>
    <t>Minimum Order Quantity (Cases)</t>
  </si>
  <si>
    <t>Mixed or by SKU</t>
  </si>
  <si>
    <t>SKU Only</t>
  </si>
  <si>
    <t>Lead time for Collection (days)</t>
  </si>
  <si>
    <t>Lead time from order to delivery into distributor (days)</t>
  </si>
  <si>
    <t>Date product is available (to order)</t>
  </si>
  <si>
    <t>Shelf life from production (days)</t>
  </si>
  <si>
    <t>Please type number of days or select an option from the drop down list</t>
  </si>
  <si>
    <t>Minimum shelf life into depot (days)</t>
  </si>
  <si>
    <t>Product on "Sale / Return"</t>
  </si>
  <si>
    <t>No</t>
  </si>
  <si>
    <t>Period of sale or return from live date eg. 6 months</t>
  </si>
  <si>
    <t xml:space="preserve"> Allocation(Reserve) from supplier (Cases)</t>
  </si>
  <si>
    <t>SECTION 3 : THIS SECTION MUST BE COMPLETED FOR WINES ONLY (STILL &amp; SPARKLING)</t>
  </si>
  <si>
    <t>Closure Type</t>
  </si>
  <si>
    <t>Glass colour of bottle</t>
  </si>
  <si>
    <t xml:space="preserve">Liquid Colour </t>
  </si>
  <si>
    <t>Sub Region (eg. Central Valley)</t>
  </si>
  <si>
    <t>Appelation (eg. Sancerre)</t>
  </si>
  <si>
    <t xml:space="preserve">Vintage </t>
  </si>
  <si>
    <t>Sweetness/Fullness</t>
  </si>
  <si>
    <t>Body</t>
  </si>
  <si>
    <t>SECTION 4: PRODUCT WEBSITE TEXT</t>
  </si>
  <si>
    <t>This field should be used to describe the product to our customers.  Please ensure that the description doesn't need updating on a regular basis i.e. do not include stats or dates.  We're looking for information that is interesting and helps sell the product, particularly around its taste and how it should be served</t>
  </si>
  <si>
    <t>Characters Max 350</t>
  </si>
  <si>
    <t>TO BE COMPLETED FOR ALL PRODUCTS</t>
  </si>
  <si>
    <t>SECTION 5 : WASTE PACKAGING (to be completed by all)</t>
  </si>
  <si>
    <r>
      <rPr>
        <b/>
        <sz val="14"/>
        <color indexed="8"/>
        <rFont val="BasicCommercial LT Com Light"/>
        <family val="2"/>
      </rPr>
      <t>Please note -</t>
    </r>
    <r>
      <rPr>
        <sz val="14"/>
        <color indexed="8"/>
        <rFont val="BasicCommercial LT Com Light"/>
        <family val="2"/>
      </rPr>
      <t xml:space="preserve"> any waste associated with the individual unit, ie closures, labels, decorative features, individual gift boxes etc. must be entered in the 'Primary' category.</t>
    </r>
  </si>
  <si>
    <t>Any waste associated with outer case ie the cardboard box holding 6 bottles of wine, the cardboard tray and shrink wrap holding a 24 pack of lager etc.. Must be entered in the 'Secondary' category</t>
  </si>
  <si>
    <t>Any waste associated with the pallet ie shrink wrap, layer pad etc must be entered in the 'Tertiary' category (the actual weight of the empty pallet is not required)</t>
  </si>
  <si>
    <t>Please indicate the weight per individual unit</t>
  </si>
  <si>
    <t xml:space="preserve"> in Grams - ENTER NUMERIC VALUE ONLY If n/a please input 0</t>
  </si>
  <si>
    <t>Part 1:</t>
  </si>
  <si>
    <t>PRIMARY Grams per unit</t>
  </si>
  <si>
    <t>ALUMINIUM (PRIMARY)</t>
  </si>
  <si>
    <t>ie weight of the closure per individual unit etc or weight of individual can</t>
  </si>
  <si>
    <t>CORK (PRIMARY)</t>
  </si>
  <si>
    <t>ie weight of the closure per individual unit etc</t>
  </si>
  <si>
    <t>GLASS (PRIMARY)</t>
  </si>
  <si>
    <t>ie weight (empty) of the individual bottle</t>
  </si>
  <si>
    <t>PAPER/CARDBOARD (PRIMARY)</t>
  </si>
  <si>
    <t>ie weight of labels, neck collars of the individual unit</t>
  </si>
  <si>
    <t>PLASTIC (PRIMARY)</t>
  </si>
  <si>
    <t>ie weight of labels, neck collars of the individual unit or weight of individual PET bottle</t>
  </si>
  <si>
    <t>STEEL (PRIMARY)</t>
  </si>
  <si>
    <t>WOOD (PRIMARY)</t>
  </si>
  <si>
    <t>ie any wood associated with the individual unit - gift box, closure etc</t>
  </si>
  <si>
    <t>Part 2:</t>
  </si>
  <si>
    <t>SECONDARY Grams per case</t>
  </si>
  <si>
    <t>PAPER/CARDBOARD (SECONDARY)</t>
  </si>
  <si>
    <t>ie the weight of the outer case the individual units are packed in</t>
  </si>
  <si>
    <t>PLASTIC (SECONDARY)</t>
  </si>
  <si>
    <t>ie the weight of the outer case the individual units are packed in, shrink wrap etc</t>
  </si>
  <si>
    <t>WOOD (SECONDARY)</t>
  </si>
  <si>
    <t>ALUMINIUM (SECONDARY)</t>
  </si>
  <si>
    <t>ie weight of staples in the outer case</t>
  </si>
  <si>
    <t>STEEL (SECONDARY)</t>
  </si>
  <si>
    <t>Part 3:</t>
  </si>
  <si>
    <t>TERTIARY Grams per pallet</t>
  </si>
  <si>
    <t>PLASTIC (TERTIARY)</t>
  </si>
  <si>
    <t>ie shrink wrap around the pallet</t>
  </si>
  <si>
    <t>PAPER/CARDBOARD (TERTIARY)</t>
  </si>
  <si>
    <t>ie layer pad etc</t>
  </si>
  <si>
    <t>SECTION 6: ADDITIONAL PRICING INFORMATION (to be completed by all)</t>
  </si>
  <si>
    <t>Cost Price/Invoice Price per case / keg</t>
  </si>
  <si>
    <t>Cost Price/Invoice price per bottle</t>
  </si>
  <si>
    <t xml:space="preserve"> Check</t>
  </si>
  <si>
    <t>Invoice Currency</t>
  </si>
  <si>
    <t>Pound Sterling (£)</t>
  </si>
  <si>
    <t>Sales taxable</t>
  </si>
  <si>
    <t>Yes</t>
  </si>
  <si>
    <t>Retrospective Payment (per case/keg)</t>
  </si>
  <si>
    <t>Marketing per case/keg</t>
  </si>
  <si>
    <t>Other</t>
  </si>
  <si>
    <t>Price Duty Paid Delivered, Under Bond Delivered, FCA or FOB</t>
  </si>
  <si>
    <t>EX Cellars</t>
  </si>
  <si>
    <t>CCT Applicable (Common Customs Tariff)</t>
  </si>
  <si>
    <t>CCT not applicable</t>
  </si>
  <si>
    <t>Check Data</t>
  </si>
  <si>
    <t>Mixed</t>
  </si>
  <si>
    <t>Sku only</t>
  </si>
  <si>
    <t>Still</t>
  </si>
  <si>
    <t>Sparkling</t>
  </si>
  <si>
    <t>Champagne</t>
  </si>
  <si>
    <t>DOC 025. Product Information Questionnaire</t>
  </si>
  <si>
    <t>Allergens &amp; Compounds of Interest</t>
  </si>
  <si>
    <t>Are the following ingredients or their derivatives present, even at trace levels, in the finished product?</t>
  </si>
  <si>
    <t>Please ensure you assess sub-compounds used in the processing that may impact.</t>
  </si>
  <si>
    <t>Ingredients</t>
  </si>
  <si>
    <t>Y/N</t>
  </si>
  <si>
    <t>Source</t>
  </si>
  <si>
    <t>Guidance Comments</t>
  </si>
  <si>
    <t>Sulphites</t>
  </si>
  <si>
    <t>Expected to be declared for most wines</t>
  </si>
  <si>
    <t xml:space="preserve">Milk </t>
  </si>
  <si>
    <t>For wines, any dairy derivatives e.g. casein fining agents, qualify "Yes".</t>
  </si>
  <si>
    <t>Egg</t>
  </si>
  <si>
    <t>For wines, any egg or albumen derivatives from egg origin, qualify "Yes"</t>
  </si>
  <si>
    <t xml:space="preserve">Fish </t>
  </si>
  <si>
    <t>For wines &amp; beers, any fish derivatives e.g. isinglass fining agent, qualify "Yes"</t>
  </si>
  <si>
    <t>Wheat Gluten</t>
  </si>
  <si>
    <t>For spirits, if used as base starch but subsequently distilled, quality "No". For beers, if used as base, qualify "Yes"</t>
  </si>
  <si>
    <t>Rye Gluten</t>
  </si>
  <si>
    <t>Triticale Gluten</t>
  </si>
  <si>
    <t>Oat Gluten</t>
  </si>
  <si>
    <t>Barley Gluten</t>
  </si>
  <si>
    <t>Other Gluten</t>
  </si>
  <si>
    <t>Ground Nuts</t>
  </si>
  <si>
    <t>Tree Nuts</t>
  </si>
  <si>
    <t>For spirits, if there are any infusions or extractions which could leave any trace elements, qualify "Yes"</t>
  </si>
  <si>
    <t>Sesame Seeds</t>
  </si>
  <si>
    <t>Soya Beans</t>
  </si>
  <si>
    <t>Crustaceans</t>
  </si>
  <si>
    <t>Molluscs</t>
  </si>
  <si>
    <t>Celery</t>
  </si>
  <si>
    <t>Mustard</t>
  </si>
  <si>
    <t>Lupin</t>
  </si>
  <si>
    <t>For wines, if any novel fining agents containing lupin extract, qualify "Yes"</t>
  </si>
  <si>
    <t>Pork Gelatine</t>
  </si>
  <si>
    <t>Beef/Other Gelatine</t>
  </si>
  <si>
    <t>Suitability</t>
  </si>
  <si>
    <t>This field is autopopulated based on the allergens and ingredients present above to comply with EU law regarding Vegan &amp; Vegetarian status</t>
  </si>
  <si>
    <t>For Vegetarians</t>
  </si>
  <si>
    <t>For Vegans</t>
  </si>
  <si>
    <t>Does this product carry a certification of compliance for the following criteria?</t>
  </si>
  <si>
    <t>Claims</t>
  </si>
  <si>
    <t>Additonal Comments</t>
  </si>
  <si>
    <t>Organically certified</t>
  </si>
  <si>
    <t>Biodynamically certified</t>
  </si>
  <si>
    <t>Wine Products only</t>
  </si>
  <si>
    <t>Residual Sugar (g/l)</t>
  </si>
  <si>
    <t>Numbers only (i.e. no "%" or "g/l")
Decimal places with "." only (e.g. 13.5 - not 13,5)</t>
  </si>
  <si>
    <t>Total Acidity (Tartaric g/l)</t>
  </si>
  <si>
    <t>Grape Varieties (and %)</t>
  </si>
  <si>
    <t>Variety</t>
  </si>
  <si>
    <t>% of blend</t>
  </si>
  <si>
    <t>Winemaking Techniques</t>
  </si>
  <si>
    <t>This can be as brief or as detailed summary of how you make the wine as you wish. The more detail we have the better we can communicate about your wine with our customers.</t>
  </si>
  <si>
    <t>Latest Version date</t>
  </si>
  <si>
    <t>Reviewed by: Jess Wardlaw</t>
  </si>
  <si>
    <t>Version no</t>
  </si>
  <si>
    <t>Authorized by: Carmel Kilcline</t>
  </si>
  <si>
    <t>Form to be completed by Buyer / Assistant Buyer / Buying Support</t>
  </si>
  <si>
    <t xml:space="preserve">GBWDIR1 </t>
  </si>
  <si>
    <t>Supplier Tab status:</t>
  </si>
  <si>
    <t>Allergen Tab status:</t>
  </si>
  <si>
    <t xml:space="preserve">Checked </t>
  </si>
  <si>
    <t>Item Pool Code</t>
  </si>
  <si>
    <t>Split Pack</t>
  </si>
  <si>
    <t>Unit of Mesuure</t>
  </si>
  <si>
    <t>Please review the product dimension metrics and confirm they are sensible for the product and costing information is correct as errors cause delays and may impact on customer pricing and margin.</t>
  </si>
  <si>
    <t xml:space="preserve">Select Name     </t>
  </si>
  <si>
    <t xml:space="preserve">completed these checks </t>
  </si>
  <si>
    <t>GBWDIR2</t>
  </si>
  <si>
    <t>Product listed for</t>
  </si>
  <si>
    <t>Tennents Customer Specific</t>
  </si>
  <si>
    <t>Customer Specific SKU</t>
  </si>
  <si>
    <t>Business Unit Flag</t>
  </si>
  <si>
    <t>GBWJDW1</t>
  </si>
  <si>
    <t>Specific Account(s) IN CAPS</t>
  </si>
  <si>
    <t>Reason For Listing</t>
  </si>
  <si>
    <t>New listing</t>
  </si>
  <si>
    <t>Customer Specific</t>
  </si>
  <si>
    <t>Buying Category Flag</t>
  </si>
  <si>
    <t>GBWPUN1</t>
  </si>
  <si>
    <t>Date of Request</t>
  </si>
  <si>
    <t>MCB Avonmouth</t>
  </si>
  <si>
    <t>Depots Required:</t>
  </si>
  <si>
    <t>BWL McIntyre Scott</t>
  </si>
  <si>
    <t>MCB Bristol Port (Under Bond)</t>
  </si>
  <si>
    <t>MCB Fosse Lane</t>
  </si>
  <si>
    <t>MCB Crayford</t>
  </si>
  <si>
    <t>MCB Southampton</t>
  </si>
  <si>
    <t>MCB York</t>
  </si>
  <si>
    <t>MCB Bedford</t>
  </si>
  <si>
    <t>MCB Birmingham</t>
  </si>
  <si>
    <t>MCB Runcorn</t>
  </si>
  <si>
    <t>MCB Park Royal</t>
  </si>
  <si>
    <t>TCB Cambuslang Glasgow</t>
  </si>
  <si>
    <t>TCB Newbridge Edinburgh</t>
  </si>
  <si>
    <t>TCB Kintore Aberdeen</t>
  </si>
  <si>
    <t>Direct Ship Branch Plant(s):</t>
  </si>
  <si>
    <t>Direct ship underbond</t>
  </si>
  <si>
    <t>Direct ship duty paid</t>
  </si>
  <si>
    <t>New JDE Code :</t>
  </si>
  <si>
    <t>PD to Complete</t>
  </si>
  <si>
    <t>If replacing previous product or moving XR to Stadard, please state JDE code</t>
  </si>
  <si>
    <t>Is Wine Vintage Specific</t>
  </si>
  <si>
    <t>Wine Only</t>
  </si>
  <si>
    <t>Stem Code</t>
  </si>
  <si>
    <t>as per JDE Code (input current stem if a replacement Product)</t>
  </si>
  <si>
    <t>BWL Lines Only</t>
  </si>
  <si>
    <t>PRODUCT DETAIL</t>
  </si>
  <si>
    <t>Description to appear on JDE - 30 characters max (IN CAPS)</t>
  </si>
  <si>
    <t>JDE - 30 characters max</t>
  </si>
  <si>
    <t>(Please state the best description as it should appear on JDE</t>
  </si>
  <si>
    <t>This must include the pack size in the following formats</t>
  </si>
  <si>
    <t>WINE eg - 75x6, 1.5Lx3 etc</t>
  </si>
  <si>
    <t>BEER eg - 500x8, 9Gx1, 50Lx1 etc</t>
  </si>
  <si>
    <t>SOFTS eg - 250x24, 10Lx1 etc</t>
  </si>
  <si>
    <t>SPIRITS eg 70x6, 1.5Lx6</t>
  </si>
  <si>
    <t xml:space="preserve">Please do not state cl or ml. We only specify for litres &amp; gallons </t>
  </si>
  <si>
    <t>Coding</t>
  </si>
  <si>
    <t>Product Supplier (MC CC)</t>
  </si>
  <si>
    <t>Product Brand Owner (MC CC)</t>
  </si>
  <si>
    <t>Brand (CC)</t>
  </si>
  <si>
    <t>BP Country Code</t>
  </si>
  <si>
    <t>Product Country</t>
  </si>
  <si>
    <t>Product Area (MC CC)</t>
  </si>
  <si>
    <t>52S</t>
  </si>
  <si>
    <t>Market Sub Sector (CC)</t>
  </si>
  <si>
    <t>Wine Only (Spirits use below UDC)</t>
  </si>
  <si>
    <t>Appelation</t>
  </si>
  <si>
    <t>Not Currently in Use</t>
  </si>
  <si>
    <t>Product Sector</t>
  </si>
  <si>
    <t>Soft Drinks</t>
  </si>
  <si>
    <t>Product Sub Sector</t>
  </si>
  <si>
    <t>Soft Drinks   -   Water</t>
  </si>
  <si>
    <t>Price List Category</t>
  </si>
  <si>
    <t>Soft Drinks   -   WATER</t>
  </si>
  <si>
    <t>Price List Sub Category</t>
  </si>
  <si>
    <t>X4  Water Still</t>
  </si>
  <si>
    <t>Product Type Name</t>
  </si>
  <si>
    <t>Soft Drinks   -   Water Still</t>
  </si>
  <si>
    <t>Product Pack Type</t>
  </si>
  <si>
    <t>Packaged</t>
  </si>
  <si>
    <t>Commodity Sub class</t>
  </si>
  <si>
    <t>Not Required</t>
  </si>
  <si>
    <t>Ony needed for Kegs &amp; Miniatures</t>
  </si>
  <si>
    <t>Shipping Conditions Code</t>
  </si>
  <si>
    <t>Shipping  commodity Class</t>
  </si>
  <si>
    <t>Excise Tax Type</t>
  </si>
  <si>
    <t>Please match to Item pool H code</t>
  </si>
  <si>
    <t>Goods Cat</t>
  </si>
  <si>
    <t>Non Alcoholic</t>
  </si>
  <si>
    <t>Size</t>
  </si>
  <si>
    <t>Product Cat Code 37</t>
  </si>
  <si>
    <t>Water</t>
  </si>
  <si>
    <t xml:space="preserve">Supplier Number </t>
  </si>
  <si>
    <t>Commodity Class from  Tab 1</t>
  </si>
  <si>
    <t>Use for Shipping commodity Class above</t>
  </si>
  <si>
    <t>***Product description/tasting notes from supplier input (Please check and amend if necessary on Product Info Tab)***</t>
  </si>
  <si>
    <t xml:space="preserve">Tennents Only </t>
  </si>
  <si>
    <t>Product Type:</t>
  </si>
  <si>
    <t>Product Group:</t>
  </si>
  <si>
    <t>Duty Class:</t>
  </si>
  <si>
    <t>Duty:</t>
  </si>
  <si>
    <t>Revenue Business Unit:</t>
  </si>
  <si>
    <t>JDE Ullage Sku Required:</t>
  </si>
  <si>
    <t>Wholesale Selling Price:</t>
  </si>
  <si>
    <t>COSTING DETAIL PER CASE/KEG</t>
  </si>
  <si>
    <t>Invoice Price per case/keg</t>
  </si>
  <si>
    <t xml:space="preserve">Online Monies </t>
  </si>
  <si>
    <t>Offline Monies</t>
  </si>
  <si>
    <t>Retro per case/keg</t>
  </si>
  <si>
    <t>For the retro and marketing amounts stated by the supplier,</t>
  </si>
  <si>
    <t>please enter these amounts in the correct blue field ie if it</t>
  </si>
  <si>
    <t>is to be included in standard cost or held offline.</t>
  </si>
  <si>
    <t>Amount to include in standard cost</t>
  </si>
  <si>
    <t>Online</t>
  </si>
  <si>
    <t>Retro per case/keg (SCHRET)</t>
  </si>
  <si>
    <t>Must = 'Retro per case/keg' above</t>
  </si>
  <si>
    <t>Marketing per case/keg (CRMKG)</t>
  </si>
  <si>
    <t>Negative Retro (SCHPUNCH)</t>
  </si>
  <si>
    <t>(Harmonisation)</t>
  </si>
  <si>
    <t>Amount to hold offline</t>
  </si>
  <si>
    <t>Offline</t>
  </si>
  <si>
    <t>Comments</t>
  </si>
  <si>
    <t>Retro (SCHOFF)</t>
  </si>
  <si>
    <t>Must = 'Marketing per case/Keg' above</t>
  </si>
  <si>
    <t>A&amp;P (A&amp;POFF)</t>
  </si>
  <si>
    <t>AQR/Offline (AQR)</t>
  </si>
  <si>
    <t>Please give UOM in notes i.e. 9l or CA</t>
  </si>
  <si>
    <t>Buying Accrual (per selling Unit)</t>
  </si>
  <si>
    <t>Named National Adjustment</t>
  </si>
  <si>
    <t>Retro</t>
  </si>
  <si>
    <t>A&amp;P</t>
  </si>
  <si>
    <t>AQR/Offline</t>
  </si>
  <si>
    <r>
      <t>Glasgow Branch Plant Setup</t>
    </r>
    <r>
      <rPr>
        <b/>
        <sz val="14"/>
        <rFont val="BasicCommercial LT Com Light"/>
        <family val="2"/>
      </rPr>
      <t xml:space="preserve">   </t>
    </r>
    <r>
      <rPr>
        <b/>
        <sz val="14"/>
        <color rgb="FFFF0000"/>
        <rFont val="BasicCommercial LT Com Light"/>
        <family val="2"/>
      </rPr>
      <t>Only Complete if you have requested Glasgow BP to be openned</t>
    </r>
    <r>
      <rPr>
        <b/>
        <sz val="14"/>
        <rFont val="BasicCommercial LT Com Light"/>
        <family val="2"/>
      </rPr>
      <t xml:space="preserve"> </t>
    </r>
  </si>
  <si>
    <t>Is this Product currently setup in Glasgow ?</t>
  </si>
  <si>
    <t>Leave on No if not required</t>
  </si>
  <si>
    <t xml:space="preserve">If yes please confirm the following </t>
  </si>
  <si>
    <t>What is the JDE code in MC</t>
  </si>
  <si>
    <t>Whats is the DPD Standard cost (per selling unit)</t>
  </si>
  <si>
    <t>Whats is the Duty (per selling unit)</t>
  </si>
  <si>
    <t>Grape Varieties</t>
  </si>
  <si>
    <t>Primary Grape</t>
  </si>
  <si>
    <t>Secondary Grape</t>
  </si>
  <si>
    <t>Tertiary Grape</t>
  </si>
  <si>
    <t>Vintage</t>
  </si>
  <si>
    <t>Print Message</t>
  </si>
  <si>
    <t>ADDITIONAL INFORMATION</t>
  </si>
  <si>
    <t>MCB Standard Range Yes/No:</t>
  </si>
  <si>
    <t>Bibendum Website Extract</t>
  </si>
  <si>
    <t>Unit of Measure (Sell to Customer)</t>
  </si>
  <si>
    <t>Case</t>
  </si>
  <si>
    <t>Buyer Name</t>
  </si>
  <si>
    <t>Name of who completed this TAB</t>
  </si>
  <si>
    <t>Notes - Please include where any UDC's codes / Options are missing from drop down menus  - All UDC's with ??? Must have notes below</t>
  </si>
  <si>
    <t>F584101T.IM58PC06</t>
  </si>
  <si>
    <t>F584101T.IM58PC06 - Text</t>
  </si>
  <si>
    <t>F584101T.IM58PC07</t>
  </si>
  <si>
    <t>F584101T.IM58PC07 - Text</t>
  </si>
  <si>
    <t>F584101T.IMIC07</t>
  </si>
  <si>
    <t>F584101T.IMIC07 - Text</t>
  </si>
  <si>
    <t>F584101T.IMIC08</t>
  </si>
  <si>
    <t>F584101T.IMIC08 - Text</t>
  </si>
  <si>
    <t>Country</t>
  </si>
  <si>
    <t>Region</t>
  </si>
  <si>
    <t>Sub Region code</t>
  </si>
  <si>
    <t>Sub Region</t>
  </si>
  <si>
    <t>Cleansed Appellation code</t>
  </si>
  <si>
    <t>Cleansed Appellation</t>
  </si>
  <si>
    <t>503</t>
  </si>
  <si>
    <t>Argentina</t>
  </si>
  <si>
    <t>9XT</t>
  </si>
  <si>
    <t>Cafayate Valley</t>
  </si>
  <si>
    <t>9XP</t>
  </si>
  <si>
    <t xml:space="preserve">La Rioja                      </t>
  </si>
  <si>
    <t>La Rioja</t>
  </si>
  <si>
    <t xml:space="preserve">Lujan De Cuyo                 </t>
  </si>
  <si>
    <t>Lujan De Cuyo</t>
  </si>
  <si>
    <t>51L</t>
  </si>
  <si>
    <t>Mendoza</t>
  </si>
  <si>
    <t>Tupungato</t>
  </si>
  <si>
    <t xml:space="preserve">Uco Valley                    </t>
  </si>
  <si>
    <t>Uco Valley</t>
  </si>
  <si>
    <t xml:space="preserve">Mendoza                       </t>
  </si>
  <si>
    <t xml:space="preserve">San Carlos                    </t>
  </si>
  <si>
    <t>San Carlos</t>
  </si>
  <si>
    <t>9WD</t>
  </si>
  <si>
    <t xml:space="preserve">Patagonia                     </t>
  </si>
  <si>
    <t>Patagonia</t>
  </si>
  <si>
    <t>562</t>
  </si>
  <si>
    <t xml:space="preserve">Salta                         </t>
  </si>
  <si>
    <t>Salta</t>
  </si>
  <si>
    <t>601</t>
  </si>
  <si>
    <t xml:space="preserve">San Juan                      </t>
  </si>
  <si>
    <t>San Juan</t>
  </si>
  <si>
    <t>500</t>
  </si>
  <si>
    <t>Australia</t>
  </si>
  <si>
    <t>602</t>
  </si>
  <si>
    <t xml:space="preserve">Adelaide Hills                </t>
  </si>
  <si>
    <t>Adelaide Hills</t>
  </si>
  <si>
    <t>9YY</t>
  </si>
  <si>
    <t>603</t>
  </si>
  <si>
    <t xml:space="preserve">Barossa Valley                </t>
  </si>
  <si>
    <t>Barossa Valley</t>
  </si>
  <si>
    <t>50M</t>
  </si>
  <si>
    <t xml:space="preserve">Burgundy                      </t>
  </si>
  <si>
    <t>Mclaren Vale</t>
  </si>
  <si>
    <t>604</t>
  </si>
  <si>
    <t xml:space="preserve">Clare Valley                  </t>
  </si>
  <si>
    <t>Clare Valley</t>
  </si>
  <si>
    <t>606</t>
  </si>
  <si>
    <t xml:space="preserve">Coonawarra                    </t>
  </si>
  <si>
    <t>Coonawarra</t>
  </si>
  <si>
    <t xml:space="preserve">Eden Valley                   </t>
  </si>
  <si>
    <t>Eden Valley</t>
  </si>
  <si>
    <t>51C</t>
  </si>
  <si>
    <t>Marlborough</t>
  </si>
  <si>
    <t>South Australia</t>
  </si>
  <si>
    <t>561</t>
  </si>
  <si>
    <t>New South Wales</t>
  </si>
  <si>
    <t xml:space="preserve">Tumbarumba                    </t>
  </si>
  <si>
    <t>Tumbarumba</t>
  </si>
  <si>
    <t xml:space="preserve">New South Wales               </t>
  </si>
  <si>
    <t>9XG</t>
  </si>
  <si>
    <t>South Eastern Australia</t>
  </si>
  <si>
    <t>610</t>
  </si>
  <si>
    <t xml:space="preserve">Tasmania                      </t>
  </si>
  <si>
    <t>Tasmania</t>
  </si>
  <si>
    <t>Victoria</t>
  </si>
  <si>
    <t xml:space="preserve">Alpine Valleys                </t>
  </si>
  <si>
    <t>Alpine Valleys</t>
  </si>
  <si>
    <t>Grampians</t>
  </si>
  <si>
    <t xml:space="preserve">Great Western                 </t>
  </si>
  <si>
    <t>Great Western</t>
  </si>
  <si>
    <t xml:space="preserve">Mornington Peninsula          </t>
  </si>
  <si>
    <t>Mornington Peninsula</t>
  </si>
  <si>
    <t>Murray Darling</t>
  </si>
  <si>
    <t>Rutherglen</t>
  </si>
  <si>
    <t xml:space="preserve">Yarra Valley                  </t>
  </si>
  <si>
    <t>Yarra Valley</t>
  </si>
  <si>
    <t xml:space="preserve">Victoria                      </t>
  </si>
  <si>
    <t>501</t>
  </si>
  <si>
    <t>Western Australia</t>
  </si>
  <si>
    <t>Frankland River</t>
  </si>
  <si>
    <t>Great Southern</t>
  </si>
  <si>
    <t>Margaret River</t>
  </si>
  <si>
    <t>50W</t>
  </si>
  <si>
    <t>Austria</t>
  </si>
  <si>
    <t>613</t>
  </si>
  <si>
    <t xml:space="preserve">Burgenland                    </t>
  </si>
  <si>
    <t>Burgenland</t>
  </si>
  <si>
    <t xml:space="preserve">Niederösterreich              </t>
  </si>
  <si>
    <t xml:space="preserve">Carnuntum                     </t>
  </si>
  <si>
    <t>Carnuntum</t>
  </si>
  <si>
    <t xml:space="preserve">Kamptal                       </t>
  </si>
  <si>
    <t>Kamptal</t>
  </si>
  <si>
    <t>Kremstal</t>
  </si>
  <si>
    <t>506</t>
  </si>
  <si>
    <t>Brazil</t>
  </si>
  <si>
    <t>9WW</t>
  </si>
  <si>
    <t xml:space="preserve">Campanha                      </t>
  </si>
  <si>
    <t>Campanha</t>
  </si>
  <si>
    <t>9WV</t>
  </si>
  <si>
    <t xml:space="preserve">Serra Gaucha                  </t>
  </si>
  <si>
    <t>Serra Gaucha</t>
  </si>
  <si>
    <t xml:space="preserve">Valle Dos Vinhedos            </t>
  </si>
  <si>
    <t>Valle Dos Vinhedos</t>
  </si>
  <si>
    <t>514</t>
  </si>
  <si>
    <t>Bulgaria</t>
  </si>
  <si>
    <t>531</t>
  </si>
  <si>
    <t xml:space="preserve">Bulgaria                      </t>
  </si>
  <si>
    <t>505</t>
  </si>
  <si>
    <t>Canada</t>
  </si>
  <si>
    <t>Ontario</t>
  </si>
  <si>
    <t xml:space="preserve">Niagara Peninsula             </t>
  </si>
  <si>
    <t>Niagara Peninsula</t>
  </si>
  <si>
    <t>502</t>
  </si>
  <si>
    <t>Chile</t>
  </si>
  <si>
    <t>51I</t>
  </si>
  <si>
    <t xml:space="preserve">Aconcagua Valley              </t>
  </si>
  <si>
    <t>Aconcagua Valley</t>
  </si>
  <si>
    <t>582</t>
  </si>
  <si>
    <t xml:space="preserve">Bio Bio Valley                </t>
  </si>
  <si>
    <t>Bio Bio Valley</t>
  </si>
  <si>
    <t>51J</t>
  </si>
  <si>
    <t xml:space="preserve">Casablanca Valley             </t>
  </si>
  <si>
    <t>Casablanca Valley</t>
  </si>
  <si>
    <t>9ZJ</t>
  </si>
  <si>
    <t xml:space="preserve">Chile                         </t>
  </si>
  <si>
    <t>51H</t>
  </si>
  <si>
    <t xml:space="preserve">Colchagua Valley              </t>
  </si>
  <si>
    <t xml:space="preserve">Apalta                        </t>
  </si>
  <si>
    <t>Apalta</t>
  </si>
  <si>
    <t>Colchagua Valley</t>
  </si>
  <si>
    <t>51F</t>
  </si>
  <si>
    <t>Curicó Valley</t>
  </si>
  <si>
    <t xml:space="preserve">Curicó Valley                 </t>
  </si>
  <si>
    <t>Sagrada Familia Valley</t>
  </si>
  <si>
    <t>593</t>
  </si>
  <si>
    <t xml:space="preserve">Leyda Valley                  </t>
  </si>
  <si>
    <t>Leyda Valley</t>
  </si>
  <si>
    <t xml:space="preserve">Limarí Valley                 </t>
  </si>
  <si>
    <t>Limarí Valley</t>
  </si>
  <si>
    <t>51K</t>
  </si>
  <si>
    <t xml:space="preserve">Maipo Valley                  </t>
  </si>
  <si>
    <t>Maipo Valley</t>
  </si>
  <si>
    <t>51G</t>
  </si>
  <si>
    <t xml:space="preserve">Maule Valley                  </t>
  </si>
  <si>
    <t>Maule Valley</t>
  </si>
  <si>
    <t>580</t>
  </si>
  <si>
    <t xml:space="preserve">Rapel Valley                  </t>
  </si>
  <si>
    <t>Rapel Valley</t>
  </si>
  <si>
    <t>Valle Central</t>
  </si>
  <si>
    <t>50O</t>
  </si>
  <si>
    <t>China</t>
  </si>
  <si>
    <t>9WU</t>
  </si>
  <si>
    <t xml:space="preserve">Ningxia                       </t>
  </si>
  <si>
    <t>Ningxia</t>
  </si>
  <si>
    <t>Yunnan</t>
  </si>
  <si>
    <t>564</t>
  </si>
  <si>
    <t>Croatia</t>
  </si>
  <si>
    <t>702</t>
  </si>
  <si>
    <t xml:space="preserve">Istria                        </t>
  </si>
  <si>
    <t>Istria</t>
  </si>
  <si>
    <t>50I</t>
  </si>
  <si>
    <t>England</t>
  </si>
  <si>
    <t>Cornwall</t>
  </si>
  <si>
    <t>522</t>
  </si>
  <si>
    <t>Hampshire</t>
  </si>
  <si>
    <t>Kent</t>
  </si>
  <si>
    <t>Shropshire</t>
  </si>
  <si>
    <t>Surrey</t>
  </si>
  <si>
    <t>901</t>
  </si>
  <si>
    <t>Sussex</t>
  </si>
  <si>
    <t>509</t>
  </si>
  <si>
    <t>France</t>
  </si>
  <si>
    <t>50L</t>
  </si>
  <si>
    <t>Alsace</t>
  </si>
  <si>
    <t xml:space="preserve">Alsace                        </t>
  </si>
  <si>
    <t>Alsace Grand Cru</t>
  </si>
  <si>
    <t>Beaujolais</t>
  </si>
  <si>
    <t>Broiully</t>
  </si>
  <si>
    <t>Chiroubles</t>
  </si>
  <si>
    <t>Fleurie</t>
  </si>
  <si>
    <t xml:space="preserve">Beaujolais                    </t>
  </si>
  <si>
    <t>Beaujolais Villages</t>
  </si>
  <si>
    <t>Brouilly</t>
  </si>
  <si>
    <t>Cote de Brouilly</t>
  </si>
  <si>
    <t>Julienas</t>
  </si>
  <si>
    <t>Morgon</t>
  </si>
  <si>
    <t>Moulin-a-Vent</t>
  </si>
  <si>
    <t>50N</t>
  </si>
  <si>
    <t>Bordeaux</t>
  </si>
  <si>
    <t>Bordeaux Superieur</t>
  </si>
  <si>
    <t xml:space="preserve">Entre-Deux-Mers               </t>
  </si>
  <si>
    <t>Entre-Deux-Mers</t>
  </si>
  <si>
    <t xml:space="preserve">Graves                        </t>
  </si>
  <si>
    <t>Graves</t>
  </si>
  <si>
    <t xml:space="preserve">Haut-Médoc                    </t>
  </si>
  <si>
    <t>Haut-Médoc</t>
  </si>
  <si>
    <t>Loupiac</t>
  </si>
  <si>
    <t>Margaux</t>
  </si>
  <si>
    <t xml:space="preserve">Médoc                         </t>
  </si>
  <si>
    <t>Médoc</t>
  </si>
  <si>
    <t>Moulis-en-Medoc</t>
  </si>
  <si>
    <t xml:space="preserve">Pauillac                      </t>
  </si>
  <si>
    <t>Pauillac</t>
  </si>
  <si>
    <t xml:space="preserve">Pessac-Léognan                </t>
  </si>
  <si>
    <t>Pessac-Léognan</t>
  </si>
  <si>
    <t xml:space="preserve">Pomerol &amp; Satellites          </t>
  </si>
  <si>
    <t>Lalande de Pomerol</t>
  </si>
  <si>
    <t>Pomerol</t>
  </si>
  <si>
    <t>Premières &amp; Côtes de Bordeaux</t>
  </si>
  <si>
    <t>Cotes de Castillon</t>
  </si>
  <si>
    <t xml:space="preserve">Premières &amp; Côtes De Bordeaux </t>
  </si>
  <si>
    <t>Cadillac Cotes de Bordeaux</t>
  </si>
  <si>
    <t>Cotes de Blaye</t>
  </si>
  <si>
    <t>Premières Côtes De Bordeaux</t>
  </si>
  <si>
    <t>Saint-Émilion &amp; Satellites</t>
  </si>
  <si>
    <t>St Emilion</t>
  </si>
  <si>
    <t>St Emilion Grand Cru</t>
  </si>
  <si>
    <t xml:space="preserve">Saint-Émilion &amp; Satellites    </t>
  </si>
  <si>
    <t>Lavallade St Emilion</t>
  </si>
  <si>
    <t>Lussac St-Emilion</t>
  </si>
  <si>
    <t>Montagne St Emilion</t>
  </si>
  <si>
    <t>Puisseguin St Emilion</t>
  </si>
  <si>
    <t xml:space="preserve">Saint-Estéphe                 </t>
  </si>
  <si>
    <t>Saint-Estéphe</t>
  </si>
  <si>
    <t xml:space="preserve">Saint-Julien                  </t>
  </si>
  <si>
    <t>Saint-Julien</t>
  </si>
  <si>
    <t xml:space="preserve">Sauternes &amp; Barsac            </t>
  </si>
  <si>
    <t>Barsac</t>
  </si>
  <si>
    <t>Sauternes</t>
  </si>
  <si>
    <t>Burgundy</t>
  </si>
  <si>
    <t>Chablis</t>
  </si>
  <si>
    <t>Chablis 1er Cru</t>
  </si>
  <si>
    <t>Chablis Grand Cru</t>
  </si>
  <si>
    <t>Petit Chablis</t>
  </si>
  <si>
    <t>Côtes Chalonnaise</t>
  </si>
  <si>
    <t>Mercurey 1er Cru</t>
  </si>
  <si>
    <t xml:space="preserve">Côtes Chalonnaise             </t>
  </si>
  <si>
    <t>Givry</t>
  </si>
  <si>
    <t>Mercurey</t>
  </si>
  <si>
    <t>Montagny</t>
  </si>
  <si>
    <t>Montagny 1er Cru</t>
  </si>
  <si>
    <t>Rully</t>
  </si>
  <si>
    <t>Rully 1er Cru</t>
  </si>
  <si>
    <t>Côtes de Beaune</t>
  </si>
  <si>
    <t>Aloxe Corton</t>
  </si>
  <si>
    <t>Auxey Duresses</t>
  </si>
  <si>
    <t>Batard Montrachet Grand Cru</t>
  </si>
  <si>
    <t>Batard-Montrachet Grand Cru</t>
  </si>
  <si>
    <t>Beaune</t>
  </si>
  <si>
    <t>Beaune 1er Cru</t>
  </si>
  <si>
    <t>Beaune Champagne de Savigny</t>
  </si>
  <si>
    <t>Bienvenues Batard Montrachet Grand Cru</t>
  </si>
  <si>
    <t>Bienvenues-Batard-Montrachet Grand Cru</t>
  </si>
  <si>
    <t>Bourgogne Hauts-Cotes de Beaune</t>
  </si>
  <si>
    <t>Chassagne-Montrachet</t>
  </si>
  <si>
    <t>Chassagne-Montrachet 1er Cru</t>
  </si>
  <si>
    <t>Chevalier Montrachet Grand Cru</t>
  </si>
  <si>
    <t>Chevalier-Montrachet Grand Cru</t>
  </si>
  <si>
    <t>Corton Charlemagne</t>
  </si>
  <si>
    <t>Corton Charlemagne Grand Cru</t>
  </si>
  <si>
    <t>Corton Grand Cru</t>
  </si>
  <si>
    <t>Côtes De Beaune</t>
  </si>
  <si>
    <t>Côtes De Beaune Villages</t>
  </si>
  <si>
    <t>Criots Batard Montrachet Grand Cru</t>
  </si>
  <si>
    <t>Ladoix</t>
  </si>
  <si>
    <t>Meursault</t>
  </si>
  <si>
    <t>Meursault 1er Cru</t>
  </si>
  <si>
    <t>Montrachet Grand Cru</t>
  </si>
  <si>
    <t>Pernand Vergesses</t>
  </si>
  <si>
    <t>Pommard</t>
  </si>
  <si>
    <t>Pommard 1er Cru</t>
  </si>
  <si>
    <t>Puligny-Montrachet</t>
  </si>
  <si>
    <t>Puligny-Montrachet 1er Cru</t>
  </si>
  <si>
    <t>Santenay 1er Cru</t>
  </si>
  <si>
    <t>Savigny les Beaune</t>
  </si>
  <si>
    <t>St Aubin</t>
  </si>
  <si>
    <t>St Aubin 1er Cru</t>
  </si>
  <si>
    <t>St Romain</t>
  </si>
  <si>
    <t>Volnay</t>
  </si>
  <si>
    <t>Volnay 1er Cru</t>
  </si>
  <si>
    <t>Côtes de Nuits</t>
  </si>
  <si>
    <t>Bonnes Mares Grand Cru</t>
  </si>
  <si>
    <t>Chambertain Grand Cru</t>
  </si>
  <si>
    <t>Chambolle Musigny</t>
  </si>
  <si>
    <t>Chambolle Musigny 1er Cru</t>
  </si>
  <si>
    <t>Clos de la Roche Grand Cru</t>
  </si>
  <si>
    <t>Clos de Tart Grand Cru</t>
  </si>
  <si>
    <t>Clos de Vougeot Grand Cru</t>
  </si>
  <si>
    <t>Echezeaux Grand Cru</t>
  </si>
  <si>
    <t>Gevrey Chambertain</t>
  </si>
  <si>
    <t>Latricieres-Chambertin Grand Cru</t>
  </si>
  <si>
    <t>Morey St Denis</t>
  </si>
  <si>
    <t>Nuit St Georges</t>
  </si>
  <si>
    <t>Nuit St Georges 1er Cru</t>
  </si>
  <si>
    <t>Nuits St Georges 1er Cru</t>
  </si>
  <si>
    <t>Vosne Romanee</t>
  </si>
  <si>
    <t>Vosne Romanee 1er Cru</t>
  </si>
  <si>
    <t xml:space="preserve">Côtes De Nuits                </t>
  </si>
  <si>
    <t>Charmes Chambertain Grand Cru</t>
  </si>
  <si>
    <t>Côtes De Nuits Villages</t>
  </si>
  <si>
    <t>Gevrey Chambertain 1er Cru</t>
  </si>
  <si>
    <t>Hautes-Cotes-de-Nuits</t>
  </si>
  <si>
    <t>Marsannay</t>
  </si>
  <si>
    <t>Morey St Denis 1er Cru</t>
  </si>
  <si>
    <t>Nuits St Georges</t>
  </si>
  <si>
    <t>Vougeot 1er Cru</t>
  </si>
  <si>
    <t>Côtes Mâconnaise</t>
  </si>
  <si>
    <t>Pouilly Fuisse</t>
  </si>
  <si>
    <t xml:space="preserve">Côtes Mâconnaise              </t>
  </si>
  <si>
    <t>Macon</t>
  </si>
  <si>
    <t>Macon Ige</t>
  </si>
  <si>
    <t>Macon-Villages</t>
  </si>
  <si>
    <t>St-Veran</t>
  </si>
  <si>
    <t>Vire Clesse</t>
  </si>
  <si>
    <t>9UR</t>
  </si>
  <si>
    <t>9WX</t>
  </si>
  <si>
    <t>Jura</t>
  </si>
  <si>
    <t>Languedoc-Roussillon</t>
  </si>
  <si>
    <t>Languedoc</t>
  </si>
  <si>
    <t>Cotes de Thongue</t>
  </si>
  <si>
    <t>Faugeres</t>
  </si>
  <si>
    <t>Herault</t>
  </si>
  <si>
    <t>Minervois</t>
  </si>
  <si>
    <t>Pays De L'Aude</t>
  </si>
  <si>
    <t>Pays De L'Hérault</t>
  </si>
  <si>
    <t>Pays D'Oc</t>
  </si>
  <si>
    <t>Pic St Loup</t>
  </si>
  <si>
    <t>Pinet</t>
  </si>
  <si>
    <t>Rivesaltes</t>
  </si>
  <si>
    <t>St Chinian</t>
  </si>
  <si>
    <t xml:space="preserve">Roussillon           </t>
  </si>
  <si>
    <t>Cotes Catalanes</t>
  </si>
  <si>
    <t>Côtes Catalanes</t>
  </si>
  <si>
    <t>Côtes Du Roussillon</t>
  </si>
  <si>
    <t>Maury</t>
  </si>
  <si>
    <t>Loire Valley</t>
  </si>
  <si>
    <t xml:space="preserve">Pays Nantais                  </t>
  </si>
  <si>
    <t>Muscadet Sur lie Coteaux de la Loire</t>
  </si>
  <si>
    <t xml:space="preserve">Loire Valley                  </t>
  </si>
  <si>
    <t xml:space="preserve">Anjou-Saumur                  </t>
  </si>
  <si>
    <t>Anjou</t>
  </si>
  <si>
    <t>Bonnezeaux</t>
  </si>
  <si>
    <t>Coteaux du Layon</t>
  </si>
  <si>
    <t>Coulee de Serrant</t>
  </si>
  <si>
    <t>Saumur Champigny</t>
  </si>
  <si>
    <t>Savennierres</t>
  </si>
  <si>
    <t>St Nicolas de Bourgueil</t>
  </si>
  <si>
    <t>Muscadet Sevre et Maine</t>
  </si>
  <si>
    <t xml:space="preserve">Touraine                      </t>
  </si>
  <si>
    <t>Chinon</t>
  </si>
  <si>
    <t>Montlouis</t>
  </si>
  <si>
    <t>Touraine</t>
  </si>
  <si>
    <t>Vouvray</t>
  </si>
  <si>
    <t>Upper Loire</t>
  </si>
  <si>
    <t>Pouilly-Fume</t>
  </si>
  <si>
    <t>Sancerre</t>
  </si>
  <si>
    <t>Provence</t>
  </si>
  <si>
    <t>Coteaux d'Aix en Provence</t>
  </si>
  <si>
    <t>Cotes de Provence</t>
  </si>
  <si>
    <t>Cotes de Thau</t>
  </si>
  <si>
    <t>Mediterranee</t>
  </si>
  <si>
    <t xml:space="preserve">Provence                      </t>
  </si>
  <si>
    <t>Coteaux Varois en Provence</t>
  </si>
  <si>
    <t>d'Aix</t>
  </si>
  <si>
    <t>Maures</t>
  </si>
  <si>
    <t>Rhone Valley</t>
  </si>
  <si>
    <t>Cotes Du Rhone</t>
  </si>
  <si>
    <t>Northern Rhone</t>
  </si>
  <si>
    <t>Collines Rhodaniennes</t>
  </si>
  <si>
    <t>Condrieu</t>
  </si>
  <si>
    <t>Cornas</t>
  </si>
  <si>
    <t>Cote Rotie</t>
  </si>
  <si>
    <t>Crozes-Hermitage</t>
  </si>
  <si>
    <t>Hermitage</t>
  </si>
  <si>
    <t>Saint-Joseph</t>
  </si>
  <si>
    <t>Saint-Peray</t>
  </si>
  <si>
    <t>Southern Rhone</t>
  </si>
  <si>
    <t>Beaumes-De-Venise</t>
  </si>
  <si>
    <t>Chateauneuf-Du-Pape</t>
  </si>
  <si>
    <t>Costieres De Nîmes</t>
  </si>
  <si>
    <t>Gard</t>
  </si>
  <si>
    <t>Gigondas</t>
  </si>
  <si>
    <t>Lirac</t>
  </si>
  <si>
    <t>Rasteau</t>
  </si>
  <si>
    <t>Vacqueyras</t>
  </si>
  <si>
    <t>Vaucluse</t>
  </si>
  <si>
    <t>Vaucluse Principauté d'Orange</t>
  </si>
  <si>
    <t>Ventoux</t>
  </si>
  <si>
    <t>708</t>
  </si>
  <si>
    <t xml:space="preserve">Savoie                        </t>
  </si>
  <si>
    <t>Altesse</t>
  </si>
  <si>
    <t>Apremont</t>
  </si>
  <si>
    <t>Chignin Bergeron</t>
  </si>
  <si>
    <t>Savoie</t>
  </si>
  <si>
    <t>South-West France</t>
  </si>
  <si>
    <t>Bergerac</t>
  </si>
  <si>
    <t>Cahors</t>
  </si>
  <si>
    <t xml:space="preserve">Cotes De Gascogne             </t>
  </si>
  <si>
    <t>Cotes De Gascogne</t>
  </si>
  <si>
    <t>Gers</t>
  </si>
  <si>
    <t>Jurancon</t>
  </si>
  <si>
    <t xml:space="preserve">Madiran                       </t>
  </si>
  <si>
    <t>Madiran</t>
  </si>
  <si>
    <t>Pacherenc du Vic-Bilh</t>
  </si>
  <si>
    <t xml:space="preserve">Saint-Mont                    </t>
  </si>
  <si>
    <t>Saint-Mont</t>
  </si>
  <si>
    <t>560</t>
  </si>
  <si>
    <t>Fyrom</t>
  </si>
  <si>
    <t>9XC</t>
  </si>
  <si>
    <t xml:space="preserve">Fyrom                         </t>
  </si>
  <si>
    <t>50A</t>
  </si>
  <si>
    <t>Germany</t>
  </si>
  <si>
    <t>54V</t>
  </si>
  <si>
    <t xml:space="preserve">Baden                         </t>
  </si>
  <si>
    <t>Baden</t>
  </si>
  <si>
    <t>50P</t>
  </si>
  <si>
    <t xml:space="preserve">Mosel                         </t>
  </si>
  <si>
    <t>Mosel</t>
  </si>
  <si>
    <t>9XI</t>
  </si>
  <si>
    <t xml:space="preserve">Nahe                          </t>
  </si>
  <si>
    <t>Nahe</t>
  </si>
  <si>
    <t>583</t>
  </si>
  <si>
    <t xml:space="preserve">Pfalz                         </t>
  </si>
  <si>
    <t>Pfalz</t>
  </si>
  <si>
    <t>9WY</t>
  </si>
  <si>
    <t>Rheingau</t>
  </si>
  <si>
    <t xml:space="preserve">Rheinhessen                   </t>
  </si>
  <si>
    <t>Rheinhessen</t>
  </si>
  <si>
    <t>511</t>
  </si>
  <si>
    <t>Greece</t>
  </si>
  <si>
    <t>9XJ</t>
  </si>
  <si>
    <t>Aegean Islands</t>
  </si>
  <si>
    <t>Santorini</t>
  </si>
  <si>
    <t>9WZ</t>
  </si>
  <si>
    <t xml:space="preserve">Macedonia                     </t>
  </si>
  <si>
    <t>Macedonia</t>
  </si>
  <si>
    <t>9XA</t>
  </si>
  <si>
    <t xml:space="preserve">Peloponnese                   </t>
  </si>
  <si>
    <t>Patras</t>
  </si>
  <si>
    <t>Hungary</t>
  </si>
  <si>
    <t>Eger</t>
  </si>
  <si>
    <t>523</t>
  </si>
  <si>
    <t xml:space="preserve">Hungary                       </t>
  </si>
  <si>
    <t>9WR</t>
  </si>
  <si>
    <t>Tokaj</t>
  </si>
  <si>
    <t>50B</t>
  </si>
  <si>
    <t>510</t>
  </si>
  <si>
    <t xml:space="preserve">Abruzzo                       </t>
  </si>
  <si>
    <t>Abruzzo</t>
  </si>
  <si>
    <t>9XM</t>
  </si>
  <si>
    <t xml:space="preserve">Basilicata                    </t>
  </si>
  <si>
    <t>Aglianico del Vulture</t>
  </si>
  <si>
    <t>Aglianico del Vulture Gudarra Superiore</t>
  </si>
  <si>
    <t>Basilicata</t>
  </si>
  <si>
    <t>9XO</t>
  </si>
  <si>
    <t xml:space="preserve">Calabria                      </t>
  </si>
  <si>
    <t>Ciro</t>
  </si>
  <si>
    <t>51T</t>
  </si>
  <si>
    <t xml:space="preserve">Campania                      </t>
  </si>
  <si>
    <t>Benevento</t>
  </si>
  <si>
    <t>Campania</t>
  </si>
  <si>
    <t>Colli di Salerno</t>
  </si>
  <si>
    <t>Fiano di Avellino</t>
  </si>
  <si>
    <t>Greco di Tufo</t>
  </si>
  <si>
    <t>50V</t>
  </si>
  <si>
    <t xml:space="preserve">Emilia Romagna                </t>
  </si>
  <si>
    <t>Albana Secco</t>
  </si>
  <si>
    <t>Emilia Romagna</t>
  </si>
  <si>
    <t>Emiliana</t>
  </si>
  <si>
    <t>Modena</t>
  </si>
  <si>
    <t>Romagna</t>
  </si>
  <si>
    <t>Rubicone</t>
  </si>
  <si>
    <t>50T</t>
  </si>
  <si>
    <t>Friuli-Venezia Giulia</t>
  </si>
  <si>
    <t xml:space="preserve">Friuli Colli Orientali        </t>
  </si>
  <si>
    <t>Friuli Colli Orientali</t>
  </si>
  <si>
    <t>9WN</t>
  </si>
  <si>
    <t>50Z</t>
  </si>
  <si>
    <t xml:space="preserve">Lazio                         </t>
  </si>
  <si>
    <t>Frascati</t>
  </si>
  <si>
    <t>50R</t>
  </si>
  <si>
    <t>Lombardia</t>
  </si>
  <si>
    <t>Franciacorta</t>
  </si>
  <si>
    <t xml:space="preserve">Pavia                         </t>
  </si>
  <si>
    <t>Pavia</t>
  </si>
  <si>
    <t xml:space="preserve">Lombardia                     </t>
  </si>
  <si>
    <t>Garda Classico</t>
  </si>
  <si>
    <t>50X</t>
  </si>
  <si>
    <t xml:space="preserve">Marche                        </t>
  </si>
  <si>
    <t>Marche</t>
  </si>
  <si>
    <t>Verdicchio dei Castelli di Jesi Classico</t>
  </si>
  <si>
    <t>50Q</t>
  </si>
  <si>
    <t xml:space="preserve">Piemonte                      </t>
  </si>
  <si>
    <t>Alba</t>
  </si>
  <si>
    <t xml:space="preserve">Asti                          </t>
  </si>
  <si>
    <t>Asti</t>
  </si>
  <si>
    <t xml:space="preserve">Barbaresco                    </t>
  </si>
  <si>
    <t>Barbaresco</t>
  </si>
  <si>
    <t xml:space="preserve">Barolo                        </t>
  </si>
  <si>
    <t>Barolo</t>
  </si>
  <si>
    <t>Brachetto d'Acqui</t>
  </si>
  <si>
    <t xml:space="preserve">Gavi                          </t>
  </si>
  <si>
    <t>Gavi</t>
  </si>
  <si>
    <t xml:space="preserve">Langhe                        </t>
  </si>
  <si>
    <t>Langhe</t>
  </si>
  <si>
    <t>Monferrato</t>
  </si>
  <si>
    <t>Nizza</t>
  </si>
  <si>
    <t>Piemonte</t>
  </si>
  <si>
    <t xml:space="preserve">Roero                         </t>
  </si>
  <si>
    <t>Roero</t>
  </si>
  <si>
    <t>Prosecco</t>
  </si>
  <si>
    <t xml:space="preserve">Conegliano E Valdobbiadene    </t>
  </si>
  <si>
    <t>Conegliano E Valdobbiadene</t>
  </si>
  <si>
    <t xml:space="preserve">Prosecco                      </t>
  </si>
  <si>
    <t>512</t>
  </si>
  <si>
    <t>Puglia</t>
  </si>
  <si>
    <t xml:space="preserve">Salento                       </t>
  </si>
  <si>
    <t>Salento</t>
  </si>
  <si>
    <t xml:space="preserve">Puglia                        </t>
  </si>
  <si>
    <t>Primitivo di Manduria</t>
  </si>
  <si>
    <t>Salice Salentino</t>
  </si>
  <si>
    <t>634</t>
  </si>
  <si>
    <t xml:space="preserve">Sardinia                      </t>
  </si>
  <si>
    <t>Alghero</t>
  </si>
  <si>
    <t>Cannonau di Sardegna</t>
  </si>
  <si>
    <t>Carignano del Sulcis</t>
  </si>
  <si>
    <t>Sardinia</t>
  </si>
  <si>
    <t>Vermentino di Gallura</t>
  </si>
  <si>
    <t>Vermentino di Sardegna</t>
  </si>
  <si>
    <t>Sicilia</t>
  </si>
  <si>
    <t>Marsala</t>
  </si>
  <si>
    <t xml:space="preserve">Sicilia                       </t>
  </si>
  <si>
    <t>Etna</t>
  </si>
  <si>
    <t>Terre di Giumara</t>
  </si>
  <si>
    <t>Terre Siciliane</t>
  </si>
  <si>
    <t>Toscana</t>
  </si>
  <si>
    <t xml:space="preserve">Chianti                       </t>
  </si>
  <si>
    <t>Chianti</t>
  </si>
  <si>
    <t>Chianti Classico</t>
  </si>
  <si>
    <t>Chianti Rufina</t>
  </si>
  <si>
    <t>Vin Santo del Chianti</t>
  </si>
  <si>
    <t>Maremma Toscana</t>
  </si>
  <si>
    <t xml:space="preserve">Montalcino                    </t>
  </si>
  <si>
    <t>Brunello di Montalcino</t>
  </si>
  <si>
    <t>Moscadello di Montalcino</t>
  </si>
  <si>
    <t xml:space="preserve">Montepulciano                 </t>
  </si>
  <si>
    <t>Rosso de Montepulciano</t>
  </si>
  <si>
    <t>Rosso di Montepulciano</t>
  </si>
  <si>
    <t>Vino Nobile di Montepulciano</t>
  </si>
  <si>
    <t xml:space="preserve">San Gimignano                 </t>
  </si>
  <si>
    <t>Vernaccia Di San Gimignano</t>
  </si>
  <si>
    <t xml:space="preserve">Sant'Antimo                   </t>
  </si>
  <si>
    <t>Sant'Antimo</t>
  </si>
  <si>
    <t xml:space="preserve">Toscana                       </t>
  </si>
  <si>
    <t>Castelli di Jesi</t>
  </si>
  <si>
    <t>Verdicchio dei Castelli di Jesi</t>
  </si>
  <si>
    <t>Bolgheri</t>
  </si>
  <si>
    <t xml:space="preserve">Maremma Toscana                       </t>
  </si>
  <si>
    <t>Bolgheri Sassicaia</t>
  </si>
  <si>
    <t xml:space="preserve">Montalcino               </t>
  </si>
  <si>
    <t>Rosso de Montalcino</t>
  </si>
  <si>
    <t>Rosso di Montalcino</t>
  </si>
  <si>
    <t>Morellino di Scansano</t>
  </si>
  <si>
    <t>50S</t>
  </si>
  <si>
    <t>Trentino-Alto Adige</t>
  </si>
  <si>
    <t xml:space="preserve">Trentino                      </t>
  </si>
  <si>
    <t>Trentino</t>
  </si>
  <si>
    <t xml:space="preserve">Trentino-Alto Adige           </t>
  </si>
  <si>
    <t>Alto Adige</t>
  </si>
  <si>
    <t>Dolomiti</t>
  </si>
  <si>
    <t>50Y</t>
  </si>
  <si>
    <t>Umbria</t>
  </si>
  <si>
    <t xml:space="preserve">Orvieto                       </t>
  </si>
  <si>
    <t>Orvieto Classico</t>
  </si>
  <si>
    <t xml:space="preserve">Umbria                        </t>
  </si>
  <si>
    <t>50U</t>
  </si>
  <si>
    <t>Veneto</t>
  </si>
  <si>
    <t>Amarone della Valpolicella</t>
  </si>
  <si>
    <t>Soave Classico</t>
  </si>
  <si>
    <t>Valpolicella</t>
  </si>
  <si>
    <t>Valpolicella Classico</t>
  </si>
  <si>
    <t xml:space="preserve">Veneto                        </t>
  </si>
  <si>
    <t>Garda</t>
  </si>
  <si>
    <t>Lugana</t>
  </si>
  <si>
    <t>Soave</t>
  </si>
  <si>
    <t>Veronese</t>
  </si>
  <si>
    <t>Japan</t>
  </si>
  <si>
    <t>716</t>
  </si>
  <si>
    <t xml:space="preserve">Aichi                         </t>
  </si>
  <si>
    <t>Aichi</t>
  </si>
  <si>
    <t>709</t>
  </si>
  <si>
    <t xml:space="preserve">Akita                         </t>
  </si>
  <si>
    <t>Akita</t>
  </si>
  <si>
    <t xml:space="preserve">Fukui </t>
  </si>
  <si>
    <t>Fukui</t>
  </si>
  <si>
    <t>715</t>
  </si>
  <si>
    <t xml:space="preserve">Gifu                          </t>
  </si>
  <si>
    <t>Gifu</t>
  </si>
  <si>
    <t xml:space="preserve">Hyogo </t>
  </si>
  <si>
    <t>Hyogo</t>
  </si>
  <si>
    <t>52E</t>
  </si>
  <si>
    <t xml:space="preserve">Japan                         </t>
  </si>
  <si>
    <t>714</t>
  </si>
  <si>
    <t xml:space="preserve">Kyoto                         </t>
  </si>
  <si>
    <t>Kyoto</t>
  </si>
  <si>
    <t>710</t>
  </si>
  <si>
    <t xml:space="preserve">Miyagi                        </t>
  </si>
  <si>
    <t>Miyagi</t>
  </si>
  <si>
    <t>711</t>
  </si>
  <si>
    <t xml:space="preserve">Nara                          </t>
  </si>
  <si>
    <t>Nara</t>
  </si>
  <si>
    <t>712</t>
  </si>
  <si>
    <t xml:space="preserve">Saga                          </t>
  </si>
  <si>
    <t>Saga</t>
  </si>
  <si>
    <t>Wakayama</t>
  </si>
  <si>
    <t>713</t>
  </si>
  <si>
    <t xml:space="preserve">Yamaguchi                     </t>
  </si>
  <si>
    <t>Yamaguchi</t>
  </si>
  <si>
    <t>Lebanon</t>
  </si>
  <si>
    <t>636</t>
  </si>
  <si>
    <t>Bekaa Valley</t>
  </si>
  <si>
    <t>New Zealand</t>
  </si>
  <si>
    <t xml:space="preserve">Auckland                      </t>
  </si>
  <si>
    <t>Auckland</t>
  </si>
  <si>
    <t>551</t>
  </si>
  <si>
    <t xml:space="preserve">Central Otago                 </t>
  </si>
  <si>
    <t>Central Otago</t>
  </si>
  <si>
    <t>51B</t>
  </si>
  <si>
    <t xml:space="preserve">East Coast                    </t>
  </si>
  <si>
    <t>East Coast</t>
  </si>
  <si>
    <t>639</t>
  </si>
  <si>
    <t>Gisborne</t>
  </si>
  <si>
    <t>51D</t>
  </si>
  <si>
    <t>Hawke's Bay</t>
  </si>
  <si>
    <t xml:space="preserve">Gimblett Gravels              </t>
  </si>
  <si>
    <t>Gimblett Gravels</t>
  </si>
  <si>
    <t xml:space="preserve">Hawke's Bay                   </t>
  </si>
  <si>
    <t xml:space="preserve">Marlborough                   </t>
  </si>
  <si>
    <t>51X</t>
  </si>
  <si>
    <t xml:space="preserve">New Zealand                   </t>
  </si>
  <si>
    <t>642</t>
  </si>
  <si>
    <t xml:space="preserve">Waiheke Island                </t>
  </si>
  <si>
    <t>Waiheke Island</t>
  </si>
  <si>
    <t xml:space="preserve">Wairarapa </t>
  </si>
  <si>
    <t xml:space="preserve">Martinborough                 </t>
  </si>
  <si>
    <t>Martinborough</t>
  </si>
  <si>
    <t>Portugal</t>
  </si>
  <si>
    <t>51A</t>
  </si>
  <si>
    <t xml:space="preserve">Douro                         </t>
  </si>
  <si>
    <t>Douro</t>
  </si>
  <si>
    <t>529</t>
  </si>
  <si>
    <t xml:space="preserve">Madeira                       </t>
  </si>
  <si>
    <t>Madeira</t>
  </si>
  <si>
    <t>Minho</t>
  </si>
  <si>
    <t xml:space="preserve">Vinho Verde                   </t>
  </si>
  <si>
    <t>Vinho Verde</t>
  </si>
  <si>
    <t>Slovenia</t>
  </si>
  <si>
    <t>Podravska</t>
  </si>
  <si>
    <t>Ljutomer-Ormoz</t>
  </si>
  <si>
    <t>South Africa</t>
  </si>
  <si>
    <t>51O</t>
  </si>
  <si>
    <t>Western Cape</t>
  </si>
  <si>
    <t xml:space="preserve">Western Cape                  </t>
  </si>
  <si>
    <t>Breede River Valley</t>
  </si>
  <si>
    <t>Robertson</t>
  </si>
  <si>
    <t>Coastal Region</t>
  </si>
  <si>
    <t xml:space="preserve">Coastal Region                </t>
  </si>
  <si>
    <t>Constantia</t>
  </si>
  <si>
    <t>Stellenbosch</t>
  </si>
  <si>
    <t>Swartland</t>
  </si>
  <si>
    <t>Overberg</t>
  </si>
  <si>
    <t>Elgin Valley</t>
  </si>
  <si>
    <t>Malgas</t>
  </si>
  <si>
    <t>Walker Bay</t>
  </si>
  <si>
    <t xml:space="preserve">South Africa                  </t>
  </si>
  <si>
    <t>Cape Agulhas</t>
  </si>
  <si>
    <t>Elim</t>
  </si>
  <si>
    <t>50C</t>
  </si>
  <si>
    <t>Spain</t>
  </si>
  <si>
    <t>Andalucia</t>
  </si>
  <si>
    <t xml:space="preserve">Jerez                         </t>
  </si>
  <si>
    <t>Jerez</t>
  </si>
  <si>
    <t xml:space="preserve">Montilla-Moriles              </t>
  </si>
  <si>
    <t>Montilla-Moriles</t>
  </si>
  <si>
    <t>572</t>
  </si>
  <si>
    <t xml:space="preserve">Aragon                        </t>
  </si>
  <si>
    <t>Aragon</t>
  </si>
  <si>
    <t xml:space="preserve">Cariñena                      </t>
  </si>
  <si>
    <t>Cariñena</t>
  </si>
  <si>
    <t xml:space="preserve">Castilla                      </t>
  </si>
  <si>
    <t>Castilla</t>
  </si>
  <si>
    <t>Castilla - La Mancha</t>
  </si>
  <si>
    <t xml:space="preserve">La Mancha                     </t>
  </si>
  <si>
    <t>La Mancha</t>
  </si>
  <si>
    <t xml:space="preserve">Madrid                        </t>
  </si>
  <si>
    <t>Madrid</t>
  </si>
  <si>
    <t xml:space="preserve">Uclés                         </t>
  </si>
  <si>
    <t>Uclés</t>
  </si>
  <si>
    <t>518</t>
  </si>
  <si>
    <t>Castilla y Leon</t>
  </si>
  <si>
    <t xml:space="preserve">Bierzo                        </t>
  </si>
  <si>
    <t>Bierzo</t>
  </si>
  <si>
    <t xml:space="preserve">Castilla Y Leon               </t>
  </si>
  <si>
    <t xml:space="preserve">Ribera Del Duero              </t>
  </si>
  <si>
    <t>Ribera Del Duero</t>
  </si>
  <si>
    <t xml:space="preserve">Rueda                         </t>
  </si>
  <si>
    <t>Rueda</t>
  </si>
  <si>
    <t xml:space="preserve">Toro                          </t>
  </si>
  <si>
    <t>Toro</t>
  </si>
  <si>
    <t>516</t>
  </si>
  <si>
    <t>Catalunya</t>
  </si>
  <si>
    <t xml:space="preserve">Catalunya                     </t>
  </si>
  <si>
    <t xml:space="preserve">Conca De Barbera             </t>
  </si>
  <si>
    <t>Conca De Barbera</t>
  </si>
  <si>
    <t xml:space="preserve">Costers Del Segre             </t>
  </si>
  <si>
    <t>Costers Del Segre</t>
  </si>
  <si>
    <t xml:space="preserve">Penedès                       </t>
  </si>
  <si>
    <t>Penedès</t>
  </si>
  <si>
    <t xml:space="preserve">Priorat                       </t>
  </si>
  <si>
    <t>Priorat</t>
  </si>
  <si>
    <t xml:space="preserve">Extremadura </t>
  </si>
  <si>
    <t xml:space="preserve">Ribera Del Guadiana           </t>
  </si>
  <si>
    <t>Ribera Del Guadiana</t>
  </si>
  <si>
    <t>519</t>
  </si>
  <si>
    <t>Galicia</t>
  </si>
  <si>
    <t xml:space="preserve">Rías Baixas                   </t>
  </si>
  <si>
    <t>Rías Baixas</t>
  </si>
  <si>
    <t xml:space="preserve">Ribeira Sacra </t>
  </si>
  <si>
    <t>Ribeira Sacra</t>
  </si>
  <si>
    <t xml:space="preserve">Galicia                       </t>
  </si>
  <si>
    <t xml:space="preserve">Valdeorras                    </t>
  </si>
  <si>
    <t>Valdeorras</t>
  </si>
  <si>
    <t>515</t>
  </si>
  <si>
    <t xml:space="preserve">Navarra                       </t>
  </si>
  <si>
    <t>Navarra</t>
  </si>
  <si>
    <t>517</t>
  </si>
  <si>
    <t>Rioja</t>
  </si>
  <si>
    <t xml:space="preserve">Rioja                         </t>
  </si>
  <si>
    <t>Rioja Alavesa</t>
  </si>
  <si>
    <t xml:space="preserve">Rioja Alta                    </t>
  </si>
  <si>
    <t>Rioja Alta</t>
  </si>
  <si>
    <t>52A</t>
  </si>
  <si>
    <t>Valencia</t>
  </si>
  <si>
    <t xml:space="preserve">Utiel-Requena                 </t>
  </si>
  <si>
    <t>Utiel-Requena</t>
  </si>
  <si>
    <t>533</t>
  </si>
  <si>
    <t>Turkey</t>
  </si>
  <si>
    <t xml:space="preserve">Anatolia </t>
  </si>
  <si>
    <t>Anatolia</t>
  </si>
  <si>
    <t>Uruguay</t>
  </si>
  <si>
    <t>703</t>
  </si>
  <si>
    <t xml:space="preserve">Maldonado                     </t>
  </si>
  <si>
    <t>Maldonado</t>
  </si>
  <si>
    <t>504</t>
  </si>
  <si>
    <t>USA</t>
  </si>
  <si>
    <t>520</t>
  </si>
  <si>
    <t>California</t>
  </si>
  <si>
    <t>Sierra Foothills</t>
  </si>
  <si>
    <t>Amador County</t>
  </si>
  <si>
    <t xml:space="preserve">California                    </t>
  </si>
  <si>
    <t xml:space="preserve">Central Coast, California     </t>
  </si>
  <si>
    <t>Central Coast, California</t>
  </si>
  <si>
    <t xml:space="preserve">Central Valley, California     </t>
  </si>
  <si>
    <t>Lodi</t>
  </si>
  <si>
    <t xml:space="preserve">Mendocino County              </t>
  </si>
  <si>
    <t>Mendocino County</t>
  </si>
  <si>
    <t>Redwood Valley</t>
  </si>
  <si>
    <t xml:space="preserve">Monterey County               </t>
  </si>
  <si>
    <t>Monterey County</t>
  </si>
  <si>
    <t>Santa Lucia Highlands</t>
  </si>
  <si>
    <t>Usa</t>
  </si>
  <si>
    <t>Napa Valley</t>
  </si>
  <si>
    <t>Los Carneros</t>
  </si>
  <si>
    <t xml:space="preserve">Napa Valley                   </t>
  </si>
  <si>
    <t>Oakville</t>
  </si>
  <si>
    <t xml:space="preserve">Santa Barbara County          </t>
  </si>
  <si>
    <t>Santa Barbara County</t>
  </si>
  <si>
    <t>Santa Rita Hills</t>
  </si>
  <si>
    <t xml:space="preserve">Sonoma County                 </t>
  </si>
  <si>
    <t>Dry Creek Valley</t>
  </si>
  <si>
    <t>Russian River</t>
  </si>
  <si>
    <t>Sonoma County</t>
  </si>
  <si>
    <t xml:space="preserve">Columbia Valley               </t>
  </si>
  <si>
    <t>Columbia Valley</t>
  </si>
  <si>
    <t>New York State</t>
  </si>
  <si>
    <t xml:space="preserve">Finger Lakes                  </t>
  </si>
  <si>
    <t>Finger Lakes</t>
  </si>
  <si>
    <t>52D</t>
  </si>
  <si>
    <t xml:space="preserve">Oregon                        </t>
  </si>
  <si>
    <t>Oregon</t>
  </si>
  <si>
    <t>Willamette Valley</t>
  </si>
  <si>
    <t>Dundee Hills</t>
  </si>
  <si>
    <t>Commodity Code</t>
  </si>
  <si>
    <t>Still or Sparkling</t>
  </si>
  <si>
    <t>Colour</t>
  </si>
  <si>
    <t>Alcohol</t>
  </si>
  <si>
    <t>Volume</t>
  </si>
  <si>
    <t>Description</t>
  </si>
  <si>
    <t>All</t>
  </si>
  <si>
    <t>Champagne, with PDO</t>
  </si>
  <si>
    <t>Cava, with PDO</t>
  </si>
  <si>
    <t>Prosecco, with PDO</t>
  </si>
  <si>
    <t>Piemonte [Piedmont]</t>
  </si>
  <si>
    <t>Asti spumante, with PDO</t>
  </si>
  <si>
    <t>Non Varietal with PDO</t>
  </si>
  <si>
    <t>N/A</t>
  </si>
  <si>
    <t>Sparkling wine of fresh grapes with a protected designation of origin (PDO) (excl. Asti spumante and Champagne)</t>
  </si>
  <si>
    <t>Non Varietal with PGI</t>
  </si>
  <si>
    <t>Sparkling wine of fresh grapes with a protected geographical indication (PGI)</t>
  </si>
  <si>
    <t>Varietal without PDO and PGI</t>
  </si>
  <si>
    <t>Varietal sparkling wines of fresh grapes without PDO and PGI</t>
  </si>
  <si>
    <t>Non Varietal without PDO and PGI</t>
  </si>
  <si>
    <t>Sparkling wine of fresh grapes (excl. varietal wines)</t>
  </si>
  <si>
    <t>Less than 2ltrs</t>
  </si>
  <si>
    <t>Wine of fresh grapes, incl. fortified wines, in bottles with "mushrooms" stoppers held in place by ties or fastenings, holding &lt;= 2 l; wine otherwise put up with an excess pressure due to carbon dioxide in solution of &gt;= 1 bar but &lt; 3 bar measured at 20°C</t>
  </si>
  <si>
    <t>Other wine of fresh grapes, incl. fortified wines, in bottles with "mushrooms" stoppers held in place by ties or fastenings, holding &lt;= 2 l; wine otherwise put up with an excess pressure due to carbon dioxide in solution of &gt;= 1 bar but &lt; 3 bar measured a</t>
  </si>
  <si>
    <t>White</t>
  </si>
  <si>
    <t>less or equal to 15%</t>
  </si>
  <si>
    <t>White wines produced in Alsace, in containers holding &lt;= 2 l and of an actual alcoholic strength by volume of &lt;= 15% vol, with PDO (excl. sparkling wine and semi-sparkling wine)</t>
  </si>
  <si>
    <t>White wines produced in Bordeaux, in containers holding &lt;= 2 l and of an actual alcoholic strength of &lt;= 15% vol, with PDO (excl. sparkling wine and semi-sparkling wine)</t>
  </si>
  <si>
    <t>White wines produced in Burgundy, in containers holding &lt;= 2 l and of an actual alcoholic strength of &lt;= 15% vol, with PDO (excl. sparkling wine and semi-sparkling wine)</t>
  </si>
  <si>
    <t>Val de Loire</t>
  </si>
  <si>
    <t>White wines produced in Val de Loire, in containers holding &lt;= 2 l and of an actual alcoholic strength of &lt;= 15% vol, with PDO (excl. sparkling wine and semi-sparkling wine)</t>
  </si>
  <si>
    <t>White wines produced in Mosel, in containers holding &lt;= 2 l and of an actual alcoholic strength of &lt;= 15% vol, with PDO (excl. sparkling wine and semi-sparkling wine)</t>
  </si>
  <si>
    <t>White wines produced in Pfalz, in containers holding &lt;= 2 l and of an actual alcoholic strength of &lt;= 15% vol, with PDO (excl. sparkling wine and semi-sparkling wine)</t>
  </si>
  <si>
    <t>White wines produced in Rheinhessen, in containers holding &lt;= 2 l and of an actual alcoholic strength of &lt;= 15% vol, with PDO (excl. sparkling wine and semi-sparkling wine)</t>
  </si>
  <si>
    <t>White wines produced in Tokaj "e.g. Aszu, Szamorodni, Máslás, Fordítás", in containers holding &lt;= 2 l and of an actual alcoholic strength of &lt;= 15% vol, with PDO (excl. sparkling wine and semi-sparkling wine)</t>
  </si>
  <si>
    <t>Lazio</t>
  </si>
  <si>
    <t>White wines produced in Lazio [Latium], in containers holding &lt;= 2 l and of an actual alcoholic strength of &lt;= 15% vol, with PDO (excl. sparkling wine and semi-sparkling wine)</t>
  </si>
  <si>
    <t>Toscana [Tuscany]</t>
  </si>
  <si>
    <t>White wines produced in Toscana [Tuscany], in containers holding &lt;= 2 l and of an actual alcoholic strength of &lt;= 15% vol, with PDO (excl. sparkling wine and semi-sparkling wine)</t>
  </si>
  <si>
    <t>Trentino, Alto Adige and Friuli</t>
  </si>
  <si>
    <t>White wines produced in Trentino, Alto Adige and Friuli, in containers holding &lt;= 2 l and of an actual alcoholic strength of &lt;= 15% vol, with PDO (excl. sparkling wine and semi-sparkling wine)</t>
  </si>
  <si>
    <t>White wines produced in Veneto, in containers holding &lt;= 2 l and of an actual alcoholic strength of &lt;= 15% vol, with PDO (excl. sparkling wine and semi-sparkling wine)</t>
  </si>
  <si>
    <t>Sicilia [Sicily]</t>
  </si>
  <si>
    <t>White wines of the "vinho verde" category, produced in the Community, in containers holding &lt;= 2 l and of an actual alcoholic strength of &lt;= 15% vol, with PDO (excl. sparkling wine and semi-sparkling wine)</t>
  </si>
  <si>
    <t>Penedés</t>
  </si>
  <si>
    <t>White wines produced in Penedés, in containers holding &lt;= 2 l and of an actual alcoholic strength of &lt;= 15% vol, with PDO (excl. sparkling wine and semi-sparkling wine)</t>
  </si>
  <si>
    <t>White wines produced in Rioja, in containers holding &lt;= 2 l and of an actual alcoholic strength of &lt;= 15% vol, with PDO (excl. sparkling wine and semi-sparkling wine)</t>
  </si>
  <si>
    <t>White wines produced in Valencia, in containers holding &lt;= 2 l and of an actual alcoholic strength of &lt;= 15% vol, with PDO (excl. sparkling wine and semi-sparkling wine)</t>
  </si>
  <si>
    <t>Europe</t>
  </si>
  <si>
    <t xml:space="preserve">White wines produced in the Community, in containers holding &lt;= 2 l and of an actual alcoholic strength of &lt;= 15% vol, with PDO (other than Alsace, Bordeaux, Bourgogne, Val de Loire, Mosel, Pfalz, Rheinhessen, Tokaj, Lazio, Toscana, Trentino, Alto Adige, </t>
  </si>
  <si>
    <t>Red or Rose</t>
  </si>
  <si>
    <t>Wines produced in Bordeaux, in containers holding &lt;= 2 l and of an actual alcoholic strength of &lt;= 15% vol, with PDO (other than sparkling wine, semi-sparkling wine and white wine)</t>
  </si>
  <si>
    <t>Bourgogne (Burgundy)</t>
  </si>
  <si>
    <t>Wines produced in Bourgogne (Burgundy), in containers holding &lt;= 2 l and of an actual alcoholic strength of &lt;= 15% vol, with PDO (other than sparkling wine, semi-sparkling wine and white wine)</t>
  </si>
  <si>
    <t>Wines produced in Beaujolais, in containers holding &lt;= 2 l and of an actual alcoholic strength of &lt;= 15% vol, with PDO (other than sparkling wine, semi-sparkling wine and white wine)</t>
  </si>
  <si>
    <t>Rhone</t>
  </si>
  <si>
    <t>Wines produced in Côtes-du-Rhône, in containers holding &lt;= 2 l and of an actual alcoholic strength of &lt;= 15% vol, with PDO (other than sparkling wine, semi-sparkling wine and white wine)</t>
  </si>
  <si>
    <t>Wines produced in Languedoc-Roussillon, in containers holding &lt;= 2 l and of an actual alcoholic strength of &lt;= 15% vol, with PDO (other than sparkling wine, semi-sparkling wine and white wine)</t>
  </si>
  <si>
    <t>Wines produced in Val de Loire, in containers holding &lt;= 2 l and of an actual alcoholic strength of &lt;= 15% vol, with PDO (other than sparkling wine, semi-sparkling wine and white wine)</t>
  </si>
  <si>
    <t>Wines produced in Veneto, in containers holding &lt;= 2 l and of an actual alcoholic strength of &lt;= 15% vol, with PDO (other than sparkling wine, semi-sparkling wine and white wine)</t>
  </si>
  <si>
    <t>Wines produced in Piemonte [Piedmont], in containers holding &lt;= 2 l and of an actual alcoholic strength of &lt;= 15% vol, with PDO (other than sparkling wine, semi-sparkling wine and white wine)</t>
  </si>
  <si>
    <t>Wines produced in Toscana [Tuscany], in containers holding &lt;= 2 l and of an actual alcoholic strength of &lt;= 15% vol, with PDO (other than sparkling wine, semi-sparkling wine and white wine)</t>
  </si>
  <si>
    <t>Trentino and Alto Adige</t>
  </si>
  <si>
    <t>Wines produced in Trentino and Alto Adige, in containers holding &lt;= 2 l and of an actual alcoholic strength of &lt;= 15% vol, with PDO (other than sparkling wine, semi-sparkling wine and white wine)</t>
  </si>
  <si>
    <t>Dão, Bairrada and Douro</t>
  </si>
  <si>
    <t>Wines produced in Dão, Bairrada and Douro, in containers holding &lt;= 2 l and of an actual alcoholic strength of &lt;= 15% vol, with PDO (other than sparkling wine, semi-sparkling wine and white wine)</t>
  </si>
  <si>
    <t>Wines produced in Navarra, in containers holding &lt;= 2 l and of an actual alcoholic strength of &lt;= 15% vol, with PDO (other than sparkling wine, semi-sparkling wine and white wine)</t>
  </si>
  <si>
    <t>Wines produced in Penedés, in containers holding &lt;= 2 l and of an actual alcoholic strength of &lt;= 15% vol, with PDO (other than sparkling wine, semi-sparkling wine and white wine)</t>
  </si>
  <si>
    <t>Wines produced in Rioja, in containers holding &lt;= 2 l and of an actual alcoholic strength of &lt;= 15% vol, with PDO (other than sparkling wine, semi-sparkling wine and white wine)</t>
  </si>
  <si>
    <t>Valdepeñas</t>
  </si>
  <si>
    <t>Wines produced in Valdepeñas, in containers holding &lt;= 2 l and of an actual alcoholic strength of &lt;= 15% vol, with PDO (other than sparkling wine, semi-sparkling wine and white wine)</t>
  </si>
  <si>
    <t>Wines produced in the Community, in containers holding &lt;= 2 l and of an actual alcoholic strength of &lt;= 15% vol, with PDO (other than Bordeaux, Bourgogne, Beaujolais, Côtes-du-Rhône, Languedoc-Roussillon, Val de Loire, Piemonte, Toscana, Trentino, Alto Ad</t>
  </si>
  <si>
    <t>White wine produced in the Community, in containers holding &lt;= 2 l and of an actual alcoholic strength of &lt;= 15% vol, with PGI (other than sparkling wine and semi-sparkling wine)</t>
  </si>
  <si>
    <t>Wine produced in the Community, in containers holding &lt;= 2 l and of an actual alcoholic strength of &lt;= 15% vol, with PGI (other than sparkling wine, semi-sparkling wine and white wine)</t>
  </si>
  <si>
    <t>Varietal white wines without PDO and PGI, produced in the Community, in containers holding &lt;= 2 l and of an actual alcoholic strength of &lt;=15% vol (other than sparkling wine and semi-sparkling wine)</t>
  </si>
  <si>
    <t>Varietal wines without PDO and PGI, produced in the Community, in containers holding &lt;= 2 l and of an actual alcoholic strength of &lt;=15% vol (other than sparkling wine, semi-sparkling wine and white wine)</t>
  </si>
  <si>
    <t>White wines produced in the Community, in containers holding &lt;= 2 l and of an actual alcoholic strength of &lt;=15% vol (other than sparkling wine, semi-sparkling wine and varietal wines)</t>
  </si>
  <si>
    <t>Wines produced in the Community, in containers holding &lt;= 2 l and of an actual alcoholic strength of &lt;=15% vol (other than sparkling wine, semi-sparkling wine, white wine and varietal wines)</t>
  </si>
  <si>
    <t>between 15.1% &amp; 22%</t>
  </si>
  <si>
    <t>Madeira and Setubal</t>
  </si>
  <si>
    <t>Madeira and Setubal muscatel, in containers holding &lt;= 2 l and of an actual alcoholic strength of &gt; 15% vol to 22% vol, with PDO or PGI</t>
  </si>
  <si>
    <t>Sherry</t>
  </si>
  <si>
    <t>Sherry, in containers holding &lt;= 2 l and of an actual alcoholic strength of &gt; 15% vol to 22% vol, with PDO or PGI</t>
  </si>
  <si>
    <t>Marsala, in containers holding &lt;= 2 l and of an actual alcoholic strength of &gt; 15% vol to 22% vol, with PDO or PGI</t>
  </si>
  <si>
    <t>Samos and Muscat de Lemnos</t>
  </si>
  <si>
    <t>Samos and Muscat de Lemnos, in containers holding &lt;= 2 l and of an actual alcoholic strength of &gt; 15% vol to 22% vol, with PDO or PGI</t>
  </si>
  <si>
    <t>Port, in containers holding &lt;= 2 l and of an actual alcoholic strength of &gt; 15% vol to 22% vol, with PDO or PGI</t>
  </si>
  <si>
    <t>Non Varietal with PDO or PGI</t>
  </si>
  <si>
    <t>Wines produced in the Community, in containers holding &lt;= 2 l and of an actual alcoholic strength of &gt; 15% vol to 22% vol, with PDO or PGI (other than Port, Madeira, Sherry, Marsala, Samos, Muscat de Lemnos and Setubal muscatel)</t>
  </si>
  <si>
    <t>Non Varietal without PDO or PGI</t>
  </si>
  <si>
    <t>Wines without PDO and PGI, produced in the Community, in containers holding &lt;= 2 l and of an actual alcoholic strength of &gt; 15% vol to 22% vol</t>
  </si>
  <si>
    <t>greater than 22%</t>
  </si>
  <si>
    <t>Wine of fresh grapes, incl. fortified wine, produced in the Community, in containers holding &lt;= 2 l and of an actual alcoholic strength of &gt; 22% vol</t>
  </si>
  <si>
    <t>Rest of the World</t>
  </si>
  <si>
    <t>White wines not produced in the Community, in containers holding &lt;= 2 l, with PDO or PGI (other than sparkling wine and semi-sparkling wine)</t>
  </si>
  <si>
    <t>Wines not produced in the Community, in containers holding &lt;= 2 l, with PDO or PGI (other than sparkling wine, semi-sparkling wine and white wine)</t>
  </si>
  <si>
    <t>Varietal white wines without PDO and PGI, not produced in the Community, in containers holding &lt;= 2 l (other than sparkling wine and semi-sparkling wine)</t>
  </si>
  <si>
    <t>Varietal wines without PDO and PGI, not produced in the Community, in containers holding &lt;= 2 l (other than sparkling wine, semi-sparkling wine and white wine)</t>
  </si>
  <si>
    <t>White wines not produced in the Community, in containers holding &lt;= 2 l (other than sparkling wine, semi-sparkling wine and varietal wines)</t>
  </si>
  <si>
    <t>Wines not produced in the Community, in containers holding &lt;= 2 l (other than sparkling wine, semi-sparkling wine, white wine and varietal wines)</t>
  </si>
  <si>
    <t>More than 2ltrs</t>
  </si>
  <si>
    <t xml:space="preserve">Wine of fresh grapes, incl. fortified wines, in bottles with "mushroom" stoppers held in place by ties or fastenings, holding &gt; 2 l; wine otherwise put up with an excess pressure due to carbon dioxide in solution of &gt;= 1 bar but &lt; 3 bar measured at 20°C, </t>
  </si>
  <si>
    <t>White wines produced in Tokaj "e.g. Aszu, Szamorodni, Máslás, Fordítás", in containers holding &gt; 2 l and of an actual alcoholic strength of &lt;= 15% vol, with PDO (excl. sparkling wine and semi-sparkling wine)</t>
  </si>
  <si>
    <t>White wines produced in Bordeaux, in containers holding &gt; 2 l and of an actual alcoholic strength of &lt;= 15% vol, with PDO (other than sparkling wine and semi-sparkling wine)</t>
  </si>
  <si>
    <t>Quality white wines produced in Bourgogne (Burgundy), in containers holding &gt; 2 l and of an actual alcoholic strength of &lt;= 15% vol, with PDO (other than sparkling wine and semi-sparkling wine)</t>
  </si>
  <si>
    <t>White wines produced in Val de Loire, in containers holding &gt; 2 l and of an actual alcoholic strength of &lt;= 15% vol, with PDO (other than sparkling wine and semi-sparkling wine)</t>
  </si>
  <si>
    <t>White wines produced in the Community, in containers holding &gt; 2 l and of an actual alcoholic strength of &lt;= 15% vol, with PDO (other than Tokaj, Bordeaux, Bourgogne, Val de Loire, sparkling wine and semi-sparkling wine)</t>
  </si>
  <si>
    <t>Wines produced in Bordeaux, in containers holding &gt; 2 l and of an actual alcoholic strength of &lt;= 15% vol, with PDO (other than sparkling wine, semi-sparkling wine and white wine)</t>
  </si>
  <si>
    <t>Wines produced in Bourgogne (Burgundy), in containers holding &gt; 2 l and of an actual alcoholic strength of &lt;= 15% vol, with PDO (other than sparkling wine, semi-sparkling wine and white wine)</t>
  </si>
  <si>
    <t>Wines produced in Beaujolais, in containers holding &gt; 2 l and of an actual alcoholic strength of &lt;= 15% vol, with PDO (other than sparkling wine, semi-sparkling wine and white wine)</t>
  </si>
  <si>
    <t>Wines produced in Côtes-du-Rhône, in containers holding &gt; 2 l and of an actual alcoholic strength of &lt;= 15% vol, with PDO (other than sparkling wine, semi-sparkling wine and white wine)</t>
  </si>
  <si>
    <t>Wines produced in Languedoc-Roussillon, in containers holding &gt; 2 l and of an actual alcoholic strength of &lt;= 15% vol, with PDO (other than sparkling wine, semi-sparkling wine and white wine)</t>
  </si>
  <si>
    <t>Wines produced in Val de Loire, in containers holding &gt; 2 l and of an actual alcoholic strength of &lt;= 15% vol, with PDO (other than sparkling wine, semi-sparkling wine and white wine)</t>
  </si>
  <si>
    <t>Wines produced in the Community, in containers holding &gt; 2 l and of an actual alcoholic strength of &lt;= 15% vol, with PDO (other than Bordeaux, Bourgogne, Beaujolais, Côtes-du-Rhône, Languedoc-Roussillon, Val de Loire, sparkling wine, semi-sparkling wine a</t>
  </si>
  <si>
    <t>White wine of fresh grapes, produced in the Community, in containers holding &gt; 2 l and of an actual alcoholic strength of &lt;= 15% vol, with PGI (other than sparkling wine and semi-sparkling wine)</t>
  </si>
  <si>
    <t>Wines of fresh grapes, produced in the Community, in containers holding &gt; 2 l and of an actual alcoholic strength of &lt;= 15% vol, with PGI (other than sparkling wine, semi-sparkling wine and white wine)</t>
  </si>
  <si>
    <t>Varietal white wines without PDO and PGI, produced in the Community, in containers holding &gt; 2 l and of an actual alcoholic strength of &lt;=15% vol (other than sparkling wine and semi-sparkling wine)</t>
  </si>
  <si>
    <t>Varietal wines without PDO and PGI, produced in the Community, in containers holding &gt; 2 l and of an actual alcoholic strength of &lt;=15% vol (other than sparkling wine, semi-sparkling wine and white wine)</t>
  </si>
  <si>
    <t>White wines produced in the Community, in containers holding &gt; 2 l and of an actual alcoholic strength of &lt;=15% vol (other than sparkling wine, semi-sparkling wine and varietal wines)</t>
  </si>
  <si>
    <t>Wines produced in the Community, in containers holding &gt; 2 l and of an actual alcoholic strength of &lt;=15% vol (other than sparkling wine, semi-sparkling wine, white wine and varietal wines)</t>
  </si>
  <si>
    <t>Madeira and Setubal muscatel, in containers holding &gt; 2 l and of an actual alcoholic strength of &gt; 15% vol to 22% vol, with PDO or PGI</t>
  </si>
  <si>
    <t>Sherry, in containers holding &gt; 2 l and of an actual alcoholic strength of &gt; 15% vol to 22% vol, with PDO or PGI</t>
  </si>
  <si>
    <t>Marsala, in containers holding &gt; 2 l and of an actual alcoholic strength of &gt; 15% vol to 22% vol, with PDO or PGI</t>
  </si>
  <si>
    <t>Samos and Muscat de Lemnos, in containers holding &gt; 2 l and of an actual alcoholic strength of &gt; 15% vol to 22% vol, with PDO or PGI</t>
  </si>
  <si>
    <t>Port, in containers holding &gt; 2 l and of an actual alcoholic strength of &gt; 15% vol to 22% vol, with PDO or PGI</t>
  </si>
  <si>
    <t>Wines produced in the Community, in containers holding &gt; 2 l and of an actual alcoholic strength of &gt; 15% vol to 22% vol, with PDO or PGI (other than Port, Madeira, Sherry, Marsala, Samos, Muscat de Lemnos and Setubal muscatel)</t>
  </si>
  <si>
    <t>Wines without PDO and PGI, produced in the Community, in containers holding &gt; 2 l and of an actual alcoholic strength of &gt; 15% vol to 22% vol</t>
  </si>
  <si>
    <t>Wine of fresh grapes, incl. fortified wine, produced in the Community, in containers holding &gt; 2 l and of an actual alcoholic strength of &gt; 22% vol</t>
  </si>
  <si>
    <t>White wines not produced in the Community, in containers holding &gt; 2 l, with PDO or PGI (other than sparkling wine and semi-sparkling wine)</t>
  </si>
  <si>
    <t>Wines not produced in the Community, in containers holding &gt; 2 l, with PDO or PGI (other than sparkling wine, semi-sparkling wine and white wine)</t>
  </si>
  <si>
    <t>Varietal white wines without PDO and PGI, not produced in the Community, in containers holding &gt; 2 l (other than sparkling wine and semi-sparkling wine)</t>
  </si>
  <si>
    <t>Varietal wines without PDO and PGI, not produced in the Community, in containers holding &gt; 2 l (other than sparkling wine, semi-sparkling wine and white wine)</t>
  </si>
  <si>
    <t>White wines not produced in the Community, in containers holding &gt; 2 l (other than sparkling wine, semi-sparkling wine and varietal wines)</t>
  </si>
  <si>
    <t>Wines not produced in the Community, in containers holding &gt; 2 l (other than sparkling wine, semi-sparkling wine, white wine and varietal wines)</t>
  </si>
  <si>
    <t>greater than 1%</t>
  </si>
  <si>
    <t>Grape must, arrested otherwise than by addition of alcohol, of an actual alcoholic strength of &gt; 1% vol (excl. grape must whose fermentation has been arrested by the addition of alcohol)</t>
  </si>
  <si>
    <t>less than 1.1% but more than 0.5%</t>
  </si>
  <si>
    <t>Grape must, unfermented, concentrated within the meaning of Additional Note 7 to chapter 22, of a density &lt;= 1,33 g/cm³ at 20°C and of an actual alcoholic strength &lt;= 1% vol but &gt; 0,5% vol (excl. grape must whose fermentation has been arrested by the addi</t>
  </si>
  <si>
    <t>Grape must, unfermented, non-concentrated, of a density &lt;= 1,33 g/cm³ at 20°C and of an actual alcoholic strength &lt;= 1% vol but &gt; 0,5% vol (excl. grape must whose fermentation has been arrested by the addition of alcohol)</t>
  </si>
  <si>
    <t>Grape must, unfermented, concentrated within the meaning of Additional Note 7 to chapter 22, of a density &gt; 1,33 g/cm³ at 20°C and of an actual alcoholic strength &lt;= 1% vol but &gt; 0,5% vol (excl. grape must whose fermentation has been arrested by the addit</t>
  </si>
  <si>
    <t>Grape must, unfermented, non-concentrated, of a density &gt; 1,33 g/cm³ at 20°C and of an actual alcoholic strength &lt;= 1% vol but &gt; 0,5% vol (excl. grape must whose fermentation has been arrested by the addition of alcohol)</t>
  </si>
  <si>
    <t>less or equal to 18%</t>
  </si>
  <si>
    <t>Vermouth and other wine of fresh grapes, flavoured with plants or aromatic substances, in containers holding &lt;= 2 l, of actual alcoholic strength of &lt;= 18% vol</t>
  </si>
  <si>
    <t>greater than 18%</t>
  </si>
  <si>
    <t>Vermouth and other wine of fresh grapes, flavoured with plants or aromatic substances, in containers holding &lt;= 2 l, of actual alcoholic strength of &gt; 18% vol</t>
  </si>
  <si>
    <t>Vermouth and other wine of fresh grapes, flavoured with plants or aromatic substances, in containers holding &gt; 2 l, of actual alcoholic strength of &lt;= 18% vol</t>
  </si>
  <si>
    <t>Vermouth and other wine of fresh grapes, flavoured with plants or aromatic substances, in containers holding &gt; 2 l, of actual alcoholic strength of &gt; 18% vol</t>
  </si>
  <si>
    <t>Completion date:</t>
  </si>
  <si>
    <t>Supplier Tab Status:</t>
  </si>
  <si>
    <t>Product description:</t>
  </si>
  <si>
    <t>Product Code:</t>
  </si>
  <si>
    <t>Product listed for:</t>
  </si>
  <si>
    <t>Specific Account</t>
  </si>
  <si>
    <t>Reason</t>
  </si>
  <si>
    <t>Depot(s):</t>
  </si>
  <si>
    <t>Replacing</t>
  </si>
  <si>
    <t>Date</t>
  </si>
  <si>
    <t>Split pack Yes/No:</t>
  </si>
  <si>
    <t>Buyer Name:</t>
  </si>
  <si>
    <t>Price/Delivery route - Duty Paid or Under Bond, FCA or FOB:</t>
  </si>
  <si>
    <t xml:space="preserve">   Vintage:</t>
  </si>
  <si>
    <t xml:space="preserve">Vintage Specific </t>
  </si>
  <si>
    <t>Shelf Life from production days:</t>
  </si>
  <si>
    <t>Product pack type</t>
  </si>
  <si>
    <t>Brand Name:</t>
  </si>
  <si>
    <t>Delivery Unit Pack Size: ie 75cl x 6</t>
  </si>
  <si>
    <t>Units per pack ie 6</t>
  </si>
  <si>
    <t>Single volume ie 75cl, 500ml etc</t>
  </si>
  <si>
    <t>Volume per pack (Litres)</t>
  </si>
  <si>
    <t>ABV</t>
  </si>
  <si>
    <t>Supplier Name</t>
  </si>
  <si>
    <t>MC Supplier Number:</t>
  </si>
  <si>
    <t>Lanchester</t>
  </si>
  <si>
    <t>Country of origin:</t>
  </si>
  <si>
    <t>Grape Varieties:</t>
  </si>
  <si>
    <t>Primary</t>
  </si>
  <si>
    <t>Secondary</t>
  </si>
  <si>
    <t>Tertiary</t>
  </si>
  <si>
    <t>Glass Colour:</t>
  </si>
  <si>
    <t>Code</t>
  </si>
  <si>
    <t>Product Descriptions MC Additional Info:</t>
  </si>
  <si>
    <t>Long Description 1:</t>
  </si>
  <si>
    <t>Description 2 Medium:</t>
  </si>
  <si>
    <t xml:space="preserve">Packaging details case / pack: </t>
  </si>
  <si>
    <t>Case Width in CM:</t>
  </si>
  <si>
    <t>Case Length in CM:</t>
  </si>
  <si>
    <t>Case Height in CM:</t>
  </si>
  <si>
    <t>Fork lift pick-up type one/two way entry:</t>
  </si>
  <si>
    <t>Pallet Weight Full KG: Excluding Pallet</t>
  </si>
  <si>
    <t>Empty Pallet Dimensions Length x Width x Height in MM:</t>
  </si>
  <si>
    <t>Pallet Make:</t>
  </si>
  <si>
    <t>Packs per layer:</t>
  </si>
  <si>
    <t>Full Pallet Height CM: Exc Pallet</t>
  </si>
  <si>
    <t>Packs per pallet:</t>
  </si>
  <si>
    <t>Layers per pallet:</t>
  </si>
  <si>
    <t>Pack weight in KG:</t>
  </si>
  <si>
    <t xml:space="preserve">Packaging details unit (bottle): </t>
  </si>
  <si>
    <t>Internal Unit (i.e. bottle) dimensions in Centimetres  Width x Length x Height:    *** For wines enter same dimensions in length and width (diameter)</t>
  </si>
  <si>
    <t>Internal Unit weight in KG (i.e. full bottle weight including liquid):</t>
  </si>
  <si>
    <t>Pricing per case/ pack:</t>
  </si>
  <si>
    <t>Invoice Price per case:</t>
  </si>
  <si>
    <t>Invoice Price per bottle if applicable:</t>
  </si>
  <si>
    <t>Vatable Y/N</t>
  </si>
  <si>
    <t>Include in Standard Cost</t>
  </si>
  <si>
    <t>Offline per case/pack</t>
  </si>
  <si>
    <t>Retrospective payment per case/pack</t>
  </si>
  <si>
    <t>Case related marketing per case/pack</t>
  </si>
  <si>
    <t>Negative Retro per case/pack</t>
  </si>
  <si>
    <t>Cross Reference</t>
  </si>
  <si>
    <t>Case Bar Code (14 digit):</t>
  </si>
  <si>
    <t>Bottle Bar Code (13 digit):</t>
  </si>
  <si>
    <t>Supplier Sku Code</t>
  </si>
  <si>
    <t>Waste packaging details in grams: (Must be completed in full)</t>
  </si>
  <si>
    <t>Primary unit (e.g. Bottle)</t>
  </si>
  <si>
    <t>Secondary Unit (e.g. Case)</t>
  </si>
  <si>
    <t>Tertiary unit (e.g. pallet)</t>
  </si>
  <si>
    <t>(Excluding Primary unit)</t>
  </si>
  <si>
    <t>(Pallet wrap / layer pad)</t>
  </si>
  <si>
    <t>(per unit)</t>
  </si>
  <si>
    <t>(Per Pack)</t>
  </si>
  <si>
    <t>Paper:</t>
  </si>
  <si>
    <t>in grams</t>
  </si>
  <si>
    <t>Steel:</t>
  </si>
  <si>
    <t>Wood /Cork:</t>
  </si>
  <si>
    <t>Aluminium:</t>
  </si>
  <si>
    <t>Glass:</t>
  </si>
  <si>
    <t>Plastic</t>
  </si>
  <si>
    <t>CCT applicable:</t>
  </si>
  <si>
    <t>Freight</t>
  </si>
  <si>
    <t>CCT</t>
  </si>
  <si>
    <t>Planning Data</t>
  </si>
  <si>
    <t>Minimum Order Qty:</t>
  </si>
  <si>
    <t>Per sku or mixed</t>
  </si>
  <si>
    <t>Maximum lead time days:</t>
  </si>
  <si>
    <t>Sale or Return</t>
  </si>
  <si>
    <t>Period of sale or return from live date</t>
  </si>
  <si>
    <t>Product Launch Information</t>
  </si>
  <si>
    <t xml:space="preserve">Supplier Name: </t>
  </si>
  <si>
    <t>Mobile</t>
  </si>
  <si>
    <t>Supplier Contact Name:</t>
  </si>
  <si>
    <t>Email</t>
  </si>
  <si>
    <t>Internal use only</t>
  </si>
  <si>
    <t>Product Type</t>
  </si>
  <si>
    <t>Brand</t>
  </si>
  <si>
    <t>Item Set Up: Purchased Finished Goods (Factored Brands)</t>
  </si>
  <si>
    <t>Request Type</t>
  </si>
  <si>
    <t>Revenue business unit</t>
  </si>
  <si>
    <t>Duty Class</t>
  </si>
  <si>
    <t>Intrastat Code</t>
  </si>
  <si>
    <t>Product Group</t>
  </si>
  <si>
    <t>Header Form</t>
  </si>
  <si>
    <t>New</t>
  </si>
  <si>
    <t>FP02: ABI Products</t>
  </si>
  <si>
    <t>BA: Bulk Beer &gt;1.2% UK</t>
  </si>
  <si>
    <t>5W8: 10031000 - Cereals Barley</t>
  </si>
  <si>
    <t>ALC: Alcohol</t>
  </si>
  <si>
    <t>BER: Beer</t>
  </si>
  <si>
    <t>Duty Paid</t>
  </si>
  <si>
    <t>Change</t>
  </si>
  <si>
    <t>FP03: Factored Products</t>
  </si>
  <si>
    <t>BA1: Bulk Beer &gt;2.8% &lt;= 7.5% UK</t>
  </si>
  <si>
    <t>5W9: 10059000 - Maize other</t>
  </si>
  <si>
    <t>NA: Product Type Not Applicable</t>
  </si>
  <si>
    <t>CNP: Cider and Perry</t>
  </si>
  <si>
    <t>Duty in Suspension</t>
  </si>
  <si>
    <t>Header Information</t>
  </si>
  <si>
    <t>Replace</t>
  </si>
  <si>
    <t>BA2: Bulk Beer &gt;1.2% &lt;=2.8% UK</t>
  </si>
  <si>
    <t>5W5: 11071099 - Malt other</t>
  </si>
  <si>
    <t>PRM: Promotions Items</t>
  </si>
  <si>
    <t>FAB: FABS</t>
  </si>
  <si>
    <t>BB: Packaged Beer &gt;1.2% UK</t>
  </si>
  <si>
    <t>5W6: 12101000 - Hop cones</t>
  </si>
  <si>
    <t>SFT: Soft Drink</t>
  </si>
  <si>
    <t>MIN: Minerals</t>
  </si>
  <si>
    <t xml:space="preserve">Product Name: </t>
  </si>
  <si>
    <t>BB1: Packaged Beer &gt;2.8% &lt;= 7.5% UK</t>
  </si>
  <si>
    <t>NA: Product Group Not Applicable</t>
  </si>
  <si>
    <t>SPR: Spirits</t>
  </si>
  <si>
    <t>Request Type:</t>
  </si>
  <si>
    <t>Originator:</t>
  </si>
  <si>
    <t>BB2: Packaged Beer &gt;1.2% &lt;=2.8% UK</t>
  </si>
  <si>
    <t>5W7: 17014900 - Sugar other</t>
  </si>
  <si>
    <t>WIN: Wine</t>
  </si>
  <si>
    <t xml:space="preserve">JDE Sku Number: </t>
  </si>
  <si>
    <t>BC: Bulk Beer &gt;1.2% non -UK</t>
  </si>
  <si>
    <t>5Y3: 20083059 - Citrus flavouring - other</t>
  </si>
  <si>
    <t>MCB JDE Code:</t>
  </si>
  <si>
    <t>BC1: Bulk Beer &gt;2.8% &lt;= 7.5% non-UK</t>
  </si>
  <si>
    <t>Item Description (max 30 characters):</t>
  </si>
  <si>
    <t>BC2: Bulk Beer &gt;1.2% &lt;=2.8% non-UK</t>
  </si>
  <si>
    <t>5W0: 20097919 - Fruit Juices Others</t>
  </si>
  <si>
    <t>Supplier SKU Number:</t>
  </si>
  <si>
    <t>Date Submitted:</t>
  </si>
  <si>
    <t>BD: Packaged Beer &gt;1.2% non -UK</t>
  </si>
  <si>
    <t>BD1: Packaged Beer&gt;2.8%&lt;=7.5%non-UK</t>
  </si>
  <si>
    <t>Detail Information</t>
  </si>
  <si>
    <t>BD2: Packaged Beer&gt;1.2%&lt;=2.8%non-UK</t>
  </si>
  <si>
    <t>5Y2: 21021090 - Yeast - other</t>
  </si>
  <si>
    <t>BE: Low Alcohol Beer &gt;0.5% &lt;=1.2%</t>
  </si>
  <si>
    <t>5B8: 21069059 - OTHER FLAVOURED SYRUPS</t>
  </si>
  <si>
    <t>Basic Item Data</t>
  </si>
  <si>
    <t>BH1: Bulk Beer &gt; 7.5% UK</t>
  </si>
  <si>
    <t>5X0: 21069098 - Sugars</t>
  </si>
  <si>
    <t xml:space="preserve">ABV%: </t>
  </si>
  <si>
    <t>Shelf Life in Days:</t>
  </si>
  <si>
    <t>BH2: Packaged Beer &gt; 7.5% UK</t>
  </si>
  <si>
    <t>5A0: 22011000 - MINERAL WATERS &amp; AERATED</t>
  </si>
  <si>
    <t>BH3: Bulk Beer &gt; 7.5%  non -UK</t>
  </si>
  <si>
    <t>5A1: 22011011 - MINERAL WATER &amp; AERATED</t>
  </si>
  <si>
    <t>Category Codes - Sales</t>
  </si>
  <si>
    <t>BH4: Packaged Beer &gt; 7.5%  non -UK</t>
  </si>
  <si>
    <t>5A2: 22011019 - MINERAL WATER &amp; AERATED</t>
  </si>
  <si>
    <t>Brand:</t>
  </si>
  <si>
    <t>BSH: Brewer Small Harvistoun</t>
  </si>
  <si>
    <t>5B9: 22021000 - NON ALCOHOLIC WINE</t>
  </si>
  <si>
    <t>Key Brand:</t>
  </si>
  <si>
    <t>BZ: Low Alcohol Beer &lt;=0.5%</t>
  </si>
  <si>
    <t xml:space="preserve">5Q3: 22029010 -  </t>
  </si>
  <si>
    <t xml:space="preserve">5S1: 22029010 -  </t>
  </si>
  <si>
    <t>Category Codes -Commodity</t>
  </si>
  <si>
    <t>CA: Still Cider &gt;1.2% &lt;=7.5%</t>
  </si>
  <si>
    <t>5C0: 22030001 - BEER 10 LTR OR LESS</t>
  </si>
  <si>
    <t>CB: Still Cider &gt;7.5% &lt;8.5%</t>
  </si>
  <si>
    <t>5C1: 22030009 - OTHER BEER 10 LTR OR LESS</t>
  </si>
  <si>
    <t>Country of Origin:</t>
  </si>
  <si>
    <t>CC: Sparkling Cider &gt;1.2% &lt;=5.5%</t>
  </si>
  <si>
    <t>5C2: 22030010 - BEER MORE THAN 10 LTR</t>
  </si>
  <si>
    <t>CD: Sparking Cider &gt;5.5% &lt;8.5%</t>
  </si>
  <si>
    <t>CE: Sparkling Cider &gt;= 8.5%</t>
  </si>
  <si>
    <t>5C3: 22041011 - CHAMPAGNE</t>
  </si>
  <si>
    <t>Supplier Data</t>
  </si>
  <si>
    <t>CH: Made Wine &gt;4.0% &lt;=5.5%</t>
  </si>
  <si>
    <t>5V7: 22041019 - OTHER SPKL &gt;8.5%</t>
  </si>
  <si>
    <t>Supplier Number:</t>
  </si>
  <si>
    <t>CJ: Made Wine &gt;1.2% &lt;=4.0%</t>
  </si>
  <si>
    <t>5C6: 22041091 - ASTI SPUMANTE</t>
  </si>
  <si>
    <t>Purchase Price:</t>
  </si>
  <si>
    <t>Purchase Price Currency:</t>
  </si>
  <si>
    <t>CK: Made Wine &gt;5.5% &lt;=15%</t>
  </si>
  <si>
    <t>5C7: 22041091 - ASTI SPUMANTE</t>
  </si>
  <si>
    <t>CY: Low Alcohol Cider &gt;0.5% &lt;=1.2%</t>
  </si>
  <si>
    <t xml:space="preserve">5C4: 22041093 -  </t>
  </si>
  <si>
    <t>Finance Data</t>
  </si>
  <si>
    <t>CZ: Low Alcohol Cider &lt;=0.5%</t>
  </si>
  <si>
    <t xml:space="preserve">5V2: 22041098 -  </t>
  </si>
  <si>
    <t>Factored Price Band 1:</t>
  </si>
  <si>
    <t>SA: Spirits-based: Ready-to-Drink</t>
  </si>
  <si>
    <t>5C8: 22042111 - ALSCACE WHITE &lt;13</t>
  </si>
  <si>
    <t xml:space="preserve">Floor Price </t>
  </si>
  <si>
    <t>SB: Spirits (other than UK whisky)</t>
  </si>
  <si>
    <t>5C9: 22042111 - ALSCACE WHITE &lt;13</t>
  </si>
  <si>
    <t>SC: UK produced blended whisky</t>
  </si>
  <si>
    <t>W1: Still Wine &gt;5.5% &lt;=15.0%</t>
  </si>
  <si>
    <t>W2: Still or S'ling Wine &gt;15%&lt;=22%</t>
  </si>
  <si>
    <t>W3: Still or Sparkling Wine &gt;22.0%</t>
  </si>
  <si>
    <t>Buying Accrual</t>
  </si>
  <si>
    <t>W5: Sparkling Wine &gt;5.5% &lt;8.5%</t>
  </si>
  <si>
    <t>W6: Sparkling Wine &gt;=8.5%  &lt;=15%</t>
  </si>
  <si>
    <t>5G5: 22042111 - ALSCACE WHITE &lt;13</t>
  </si>
  <si>
    <t>ZZ: No Alcohol</t>
  </si>
  <si>
    <t>5D0: 22042112 - BORDEAUX WHITE &lt; 13</t>
  </si>
  <si>
    <t>5D1: 22042113 - BOURGOGNE WHITE &lt;13</t>
  </si>
  <si>
    <t>5D2: 22042117 - LOIRE WHITE &lt; 13</t>
  </si>
  <si>
    <t>5D3: 22042118 - MOSEL WHITE &lt; 13</t>
  </si>
  <si>
    <t>5D4: 22042119 - PFALZ 2LT OR LESS &lt;13</t>
  </si>
  <si>
    <t>Technical Development</t>
  </si>
  <si>
    <t>5D5: 22042122 - RHEINHESSEN 2L OR LESS &lt;13</t>
  </si>
  <si>
    <t>5D6: 22042124 - LAZIO WHITE &lt; 13</t>
  </si>
  <si>
    <t>5D7: 22042126 - TOSCANA WHITE &lt; 13</t>
  </si>
  <si>
    <t>5D8: 22042127 - TRENTINO WHITE &lt; 13</t>
  </si>
  <si>
    <t>5D9: 22042128 - VENETO WHITE  &lt; 13</t>
  </si>
  <si>
    <t>Item Cross Reference Data</t>
  </si>
  <si>
    <t>5E0: 22042132 - VINHO VERDE WHITE &lt; 13</t>
  </si>
  <si>
    <t xml:space="preserve">Consumer Barcode: </t>
  </si>
  <si>
    <t>Traded Unit Barcode:</t>
  </si>
  <si>
    <t>5E1: 22042134 - WHITE PENEDES &lt; 13</t>
  </si>
  <si>
    <t>5E2: 22042136 - RIOJA WHITE &lt; 13</t>
  </si>
  <si>
    <t>Category Codes - Other</t>
  </si>
  <si>
    <t>5E3: 22042138 - OTHER 2L OR LESS &lt; 13</t>
  </si>
  <si>
    <t>CL per Unit:</t>
  </si>
  <si>
    <t>Units per Pack:</t>
  </si>
  <si>
    <t>5E4: 22042142 - BORDEAUX 2L OR LESS &lt; 13</t>
  </si>
  <si>
    <t>Pack Type:</t>
  </si>
  <si>
    <t>Pack Size:</t>
  </si>
  <si>
    <t>5G7: 22042142 - BORDEAUX 2L OR LESS &lt; 13</t>
  </si>
  <si>
    <t>Pallet Type:</t>
  </si>
  <si>
    <t>5E5: 22042143 - BOURGOGNE RED &lt; 13</t>
  </si>
  <si>
    <t>5E6: 22042144 - BEAUJOLAIS RED &lt; 13</t>
  </si>
  <si>
    <r>
      <t>Unit of Measure</t>
    </r>
    <r>
      <rPr>
        <b/>
        <sz val="12"/>
        <color indexed="62"/>
        <rFont val="Calibri"/>
        <family val="2"/>
      </rPr>
      <t xml:space="preserve"> </t>
    </r>
  </si>
  <si>
    <t>5E7: 22042146 - COTES DU RHONE RED &lt; 13</t>
  </si>
  <si>
    <t>Case/Keg Width in cm:</t>
  </si>
  <si>
    <t>Case/Keg Depth in cm:</t>
  </si>
  <si>
    <t>5E8: 22042147 - LANGUEDOC RED &lt; 13</t>
  </si>
  <si>
    <t>Case/Keg Height in cm:</t>
  </si>
  <si>
    <t>Case/Keg Weight in kg:</t>
  </si>
  <si>
    <t>5E9: 22042148 - LOIRE RED &lt; 13</t>
  </si>
  <si>
    <t>Units per Case:</t>
  </si>
  <si>
    <t>Cases/Kegs per Layer:</t>
  </si>
  <si>
    <t>5F0: 22042162 - PIEMONTE RED &lt; 13</t>
  </si>
  <si>
    <t>Layers per Pallet:</t>
  </si>
  <si>
    <t>Cases/Kegs per Pallet:</t>
  </si>
  <si>
    <t>5F1: 22042166 - TOSCANA RED &lt; 13</t>
  </si>
  <si>
    <t>Consumer Unit Width in cm:</t>
  </si>
  <si>
    <t>Consumer Unit Depth in cm:</t>
  </si>
  <si>
    <t>5F2: 22042168 - VENETO  RED &lt; 13</t>
  </si>
  <si>
    <t>Consumer Unit Height in cm:</t>
  </si>
  <si>
    <t>Consumer Unit Weight in kg:</t>
  </si>
  <si>
    <t>5F3: 22042169 - DAO,BARI &amp; DOURO RED &lt; 13</t>
  </si>
  <si>
    <t>Consumer Units per Case:</t>
  </si>
  <si>
    <t>5F4: 22042171 - NAVARRA RED &lt; 13</t>
  </si>
  <si>
    <t>Pallet Width in cm:</t>
  </si>
  <si>
    <t>Pallet Depth in cm:</t>
  </si>
  <si>
    <t>5F5: 22042174 - PENEDES RED &lt; 13</t>
  </si>
  <si>
    <t>Pallet Height in cm:</t>
  </si>
  <si>
    <t>5F6: 22042176 - RIOJA RED &lt; 13</t>
  </si>
  <si>
    <t>5F7: 22042178 - OTHER RED QUAL 2L OR LESS &lt; 13</t>
  </si>
  <si>
    <r>
      <t>Waste Packaging Information (in grams)</t>
    </r>
    <r>
      <rPr>
        <b/>
        <sz val="12"/>
        <color indexed="62"/>
        <rFont val="Calibri"/>
        <family val="2"/>
      </rPr>
      <t/>
    </r>
  </si>
  <si>
    <t>5F8: 22042179 - WHITE NON QUAL 2L OR LESS &lt; 13</t>
  </si>
  <si>
    <t>Primary Aluminium:</t>
  </si>
  <si>
    <t>Secondary Paper (incl. Cardboard):</t>
  </si>
  <si>
    <t>5V3: 22042180 - RED NON QUAL 2L OR LESS &lt; 13</t>
  </si>
  <si>
    <t>Primary Glass:</t>
  </si>
  <si>
    <t>Secondary Plastic:</t>
  </si>
  <si>
    <t>5V4: 22042183 - QUALITY RED &gt; 13 &lt; 15</t>
  </si>
  <si>
    <t>Primary Paper (incl. Cardboard):</t>
  </si>
  <si>
    <t>Secondary Wood:</t>
  </si>
  <si>
    <t>5X4: 22042184 - STILL WINE RED EU &gt;13</t>
  </si>
  <si>
    <t>Primary Wood:</t>
  </si>
  <si>
    <t>Secondary Aluminium:</t>
  </si>
  <si>
    <t>5V6: 22042185 - OTHER RED &gt; 13 &lt; 15</t>
  </si>
  <si>
    <t>Primary Plastic:</t>
  </si>
  <si>
    <t>Secondary Steel:</t>
  </si>
  <si>
    <t xml:space="preserve">5H5: 22042186 -  </t>
  </si>
  <si>
    <t>Primary Steel:</t>
  </si>
  <si>
    <t>Tertiary Plastic:</t>
  </si>
  <si>
    <t>5H4: 22042187 - MARSALA &gt; 15 &lt; 18</t>
  </si>
  <si>
    <t>Primary Cork:</t>
  </si>
  <si>
    <t>Tertiary Paper (incl. Cardboard):</t>
  </si>
  <si>
    <t xml:space="preserve">5J0: 22042189 -  </t>
  </si>
  <si>
    <t xml:space="preserve">5H6: 22042190 -  </t>
  </si>
  <si>
    <t>5U3: 22042192 - SHERRY &gt; 15 &lt; 18</t>
  </si>
  <si>
    <t>5U4: 22042194 - OTHER FORTIFIED &gt; 15 &lt; 18</t>
  </si>
  <si>
    <t>5U5: 22042195 - PORT &gt;18&lt;22</t>
  </si>
  <si>
    <t xml:space="preserve">5G9: 22042197 -  </t>
  </si>
  <si>
    <t>5X5: 2204219711 - STILL WINE WHITE NON EU &lt;13</t>
  </si>
  <si>
    <t>5X6: 2204219721 - STILL WINE WHITE NON-EU  &gt;13 &lt;</t>
  </si>
  <si>
    <t>5G1: 22042198 - OTHER FORT LESS 2LTR &gt;18&lt;22</t>
  </si>
  <si>
    <t>5H1: 22042198 - OTHER FORT LESS 2LTR &gt;18&lt;22</t>
  </si>
  <si>
    <t>5J1: 22042198 - OTHER FORT LESS 2LTR &gt;18&lt;22</t>
  </si>
  <si>
    <t>5X7: 2204219811 - STILL WINE RED/ROSE NON-EU &lt;13</t>
  </si>
  <si>
    <t>5X8: 2204219821 - STILL WINE RED/ROSE NON-EU &gt;13</t>
  </si>
  <si>
    <t>5J2: 22042917 - LOIRE QUAL EX 2L &lt; 13</t>
  </si>
  <si>
    <t>5J3: 22042918 - OTHER WHITE QUAL EX 2L &lt;13</t>
  </si>
  <si>
    <t>5J5: 22042942 - BORDEAUX QUAL EX 2L &lt; 13</t>
  </si>
  <si>
    <t>5J6: 22042946 - COTES DU RHONE QUAL EX 2L &lt;13</t>
  </si>
  <si>
    <t>5J7: 22042958 - OTHER RED QUAL EX 2L &lt;13</t>
  </si>
  <si>
    <t>5V5: 22042965 - OTHER  WHITE NON EX 2L &lt;13</t>
  </si>
  <si>
    <t>5U1: 22042975 - OTHER  RED NON EX 2L &lt;13</t>
  </si>
  <si>
    <t xml:space="preserve">5U6: 22042979 -  </t>
  </si>
  <si>
    <t xml:space="preserve">5U7: 22042980 -  </t>
  </si>
  <si>
    <t>5K2: 22042981 - QUALITY WHITE MORE 2L &gt;13&lt;15</t>
  </si>
  <si>
    <t>5A3: 22042983 - OTHER WHITE</t>
  </si>
  <si>
    <t>5U2: 22042984 - OTHER  RED &gt;13&lt;15</t>
  </si>
  <si>
    <t>5K6: 22042994 - OTHER FORT &gt;15&lt;18</t>
  </si>
  <si>
    <t xml:space="preserve">5J8: 22042997 -  </t>
  </si>
  <si>
    <t>5K0: 22042998 - OTHER  FORT &gt;18&lt;22</t>
  </si>
  <si>
    <t>5K4: 22042998 - OTHER  FORT &gt;18&lt;22</t>
  </si>
  <si>
    <t>5K7: 22042998 - OTHER  FORT &gt;18&lt;22</t>
  </si>
  <si>
    <t>5K8: 22043010 - OTHER GRAPE MUST</t>
  </si>
  <si>
    <t>5K9: 22043092 - OTHER CON.GRAPE MUST</t>
  </si>
  <si>
    <t>5L0: 22043094 - OTHER &lt;1%</t>
  </si>
  <si>
    <t>5L1: 22051010 - VERMOUTH 2L OR LESS &lt;18</t>
  </si>
  <si>
    <t>5L2: 22060031 - SPKL CIDER/PERRY</t>
  </si>
  <si>
    <t>5L3: 22060039 - OTHER  SPKL</t>
  </si>
  <si>
    <t>5L5: 22060051 - CIDER/PERRY 2L OR LESS</t>
  </si>
  <si>
    <t>5L6: 22060059 - OTHER 2L OR LESS</t>
  </si>
  <si>
    <t>5L8: 22060081 - CIDER/PERRY MORE THAN 2L</t>
  </si>
  <si>
    <t>5L9: 22060089 - OTHER MORE THAN 2L</t>
  </si>
  <si>
    <t>5R7: 22071000 - ETHYLALCOHOL &gt;80%</t>
  </si>
  <si>
    <t>5M0: 22082012 - COGNAC 2L OR LESS</t>
  </si>
  <si>
    <t>5M1: 22082014 - ARMAGNAC 2L OR LESS</t>
  </si>
  <si>
    <t>5M2: 22082026 - GRAPPA 2L OR LESS</t>
  </si>
  <si>
    <t>5M3: 22082029 - OTHER  SPIRITS 2L OR LESS</t>
  </si>
  <si>
    <t>5M5: 22082086 - GRAPPA MORE THAN 2L</t>
  </si>
  <si>
    <t xml:space="preserve">5Q1: 22082087 -  </t>
  </si>
  <si>
    <t>5M6: 22083011 - BOURBON 2L OR LESS</t>
  </si>
  <si>
    <t xml:space="preserve">5M7: 22083030 -  </t>
  </si>
  <si>
    <t>5U8: 22083032 - SCOTCH - MALT 2L OR LESS</t>
  </si>
  <si>
    <t xml:space="preserve">5M8: 22083041 -  </t>
  </si>
  <si>
    <t>5U9: 22083052 - SCOTCH - BLENDED 2L OR LESS</t>
  </si>
  <si>
    <t>5M9: 22083082 - OTHER  WHISKEY 2L OR LESS</t>
  </si>
  <si>
    <t>5N1: 22084011 - RUM 2L OR LESS</t>
  </si>
  <si>
    <t>5N2: 22084039 - OTHER  RUM 2L OR LESS</t>
  </si>
  <si>
    <t>5N3: 22085011 - GIN 2L OR LESS</t>
  </si>
  <si>
    <t>5N4: 22086011 - VODKA 2L OR LESS &lt;45.4%</t>
  </si>
  <si>
    <t>5N6: 22087010 - LIQUEURS 2L OR LESS</t>
  </si>
  <si>
    <t>5N8: 22089011 - ARRACK 2L OR LESS</t>
  </si>
  <si>
    <t xml:space="preserve">5Q2: 22089031 -  </t>
  </si>
  <si>
    <t>5N9: 22089041 - OUZO 2L OR LESS</t>
  </si>
  <si>
    <t>5P0: 22089045 - CALVADOS</t>
  </si>
  <si>
    <t>5P1: 22089048 - OTH. SPIRITSUOUS BEV.DIS FRUIT</t>
  </si>
  <si>
    <t>5P2: 22089054 - TEQUILA 2L OR LESS</t>
  </si>
  <si>
    <t>5P4: 22089056 - OTHER SPIRITS 2L OR LESS</t>
  </si>
  <si>
    <t>5P5: 22089057 - OTHER DISTILLED FRUIT SPIRIT</t>
  </si>
  <si>
    <t>5P7: 22089069 - OTHER  SPIRITUOUS BEV. 2L</t>
  </si>
  <si>
    <t>5P8: 22089078 - OTHER  SPIRITUOUS BEV.MORE 2L</t>
  </si>
  <si>
    <t>5X2: 25199090 - Liquor Treatments</t>
  </si>
  <si>
    <t>5A4: 29190090 - HERBAL ADDITIVE</t>
  </si>
  <si>
    <t>5V1: 29190098 - PHOSPHORIC CHEMICAL</t>
  </si>
  <si>
    <t xml:space="preserve">5P9: 29199000 -  </t>
  </si>
  <si>
    <t>5Y1: 31053000 - Diammonium Phosphate</t>
  </si>
  <si>
    <t>5V8: 31054000 - Mineral Diammonium Phosphate</t>
  </si>
  <si>
    <t>5Q0: 33021029 - WHITEWAYS PEARDRAX 45 GALL</t>
  </si>
  <si>
    <t>5R8: 33021090 - ODERIFEROUS SUBSTANCES FOOD</t>
  </si>
  <si>
    <t>5X9: 35051090 - Glues - other</t>
  </si>
  <si>
    <t xml:space="preserve">5T8: 35069100 -  </t>
  </si>
  <si>
    <t>5X1: 35079090 - Brewing Additions</t>
  </si>
  <si>
    <t xml:space="preserve">5S4: 38249097 -  </t>
  </si>
  <si>
    <t xml:space="preserve">5T6: 38249097 -  </t>
  </si>
  <si>
    <t xml:space="preserve">5T9: 39201023 -  </t>
  </si>
  <si>
    <t>5R5: 39235010 - STOPPERS CAPS</t>
  </si>
  <si>
    <t>5R9: 39235090 - CLOSURES OTHER</t>
  </si>
  <si>
    <t>5W2: 39235090 - Plastic Packing</t>
  </si>
  <si>
    <t>5A5: 39241000 - DRIP TRAYS</t>
  </si>
  <si>
    <t>5Y4: 40169300 - Gaskets, washers and other sea</t>
  </si>
  <si>
    <t>5X3: 44013990 - Oak Chips</t>
  </si>
  <si>
    <t>5R4: 45041019 - CORK OTHER</t>
  </si>
  <si>
    <t>5A6: 48191000 - PACKAGING MATERIAL C/B TRAYS</t>
  </si>
  <si>
    <t>5R2: 48191000 - PACKAGING MATERIAL C/B TRAYS</t>
  </si>
  <si>
    <t>5A7: 48201030 - NOTEPADS</t>
  </si>
  <si>
    <t>5W3: 48211010 - Self-adhesive labels</t>
  </si>
  <si>
    <t xml:space="preserve">5T7: 48211090 -  </t>
  </si>
  <si>
    <t>5W4: 48211090 - Labels Other</t>
  </si>
  <si>
    <t>5A8: 49111090 - DRIP MATS, BANNERS,POSTERS</t>
  </si>
  <si>
    <t>5A9: 58021900 - BAR TOWELS</t>
  </si>
  <si>
    <t>5B0: 61091000 - T-SHIRTS</t>
  </si>
  <si>
    <t>5B1: 65059030 - BASEBALL CAPS</t>
  </si>
  <si>
    <t>5B2: 66011000 - UMBRELLAS</t>
  </si>
  <si>
    <t>5T1: 70109041 - Carafes 1L x 6</t>
  </si>
  <si>
    <t xml:space="preserve">5S2: 70109043 -  </t>
  </si>
  <si>
    <t>5R3: 70109055 - GLASS BOTTLE &gt;.15L,.33L</t>
  </si>
  <si>
    <t>5B3: 70109321 - EMPTY GLASS BOTTLES</t>
  </si>
  <si>
    <t xml:space="preserve">5B5: 70132890 -  </t>
  </si>
  <si>
    <t>5B4: 70132991 - STEMMED GLASSES</t>
  </si>
  <si>
    <t>5T2: 70133399 - Glasses</t>
  </si>
  <si>
    <t>5R6: 76071910 - AL FOIL OTHER,.021MM</t>
  </si>
  <si>
    <t>5W1: 76121000 - Aluminum can</t>
  </si>
  <si>
    <t>5T3: 82100000 - Bar Display Bottle Opener</t>
  </si>
  <si>
    <t>5B6: 82152090 - KEG EQUIPMENT - KILOGRAMS</t>
  </si>
  <si>
    <t>5V9: 83090000 - Miscel. Stoppers Crown Corks</t>
  </si>
  <si>
    <t xml:space="preserve">5S3: 83091000 -  </t>
  </si>
  <si>
    <t>5Y5: 83091000 - Crown corks</t>
  </si>
  <si>
    <t>5S0: 84185019 - FREEZING FURNITURE OTHER</t>
  </si>
  <si>
    <t>5B7: 84199085 - KEG EQUIPMENT</t>
  </si>
  <si>
    <t>5T5: 84384000 - Product Dispense Items</t>
  </si>
  <si>
    <t xml:space="preserve">Product Listing  Information </t>
  </si>
  <si>
    <t>Buy Checks Status:</t>
  </si>
  <si>
    <t>XR to STD</t>
  </si>
  <si>
    <t>Buyer Number:</t>
  </si>
  <si>
    <t>Organic Flag</t>
  </si>
  <si>
    <t>Market sub sector (Region):</t>
  </si>
  <si>
    <t>MC Price List Standard Range Yes/No:</t>
  </si>
  <si>
    <t>Wine Styles / Tasting code (1-9, A-E)</t>
  </si>
  <si>
    <t>Product Category type</t>
  </si>
  <si>
    <t>Liquid Colour:</t>
  </si>
  <si>
    <t>Product Supplier</t>
  </si>
  <si>
    <t>Product Brand Owner</t>
  </si>
  <si>
    <t>Product Type Name:</t>
  </si>
  <si>
    <t>Price list Category:</t>
  </si>
  <si>
    <t>Price list sub Category:</t>
  </si>
  <si>
    <t>Body: (light, Medium, Heavy etc)</t>
  </si>
  <si>
    <t>Wine Type (Still/Sparkling)</t>
  </si>
  <si>
    <t>Buying Acc</t>
  </si>
  <si>
    <t>TCB Cambuslang Glasgow (Under Bond)</t>
  </si>
  <si>
    <t>Direct ship (underbond)</t>
  </si>
  <si>
    <t>Direct ship (dutypaid)</t>
  </si>
  <si>
    <t>Pricing:</t>
  </si>
  <si>
    <t>Band 14</t>
  </si>
  <si>
    <t>Floor</t>
  </si>
  <si>
    <t>WS9</t>
  </si>
  <si>
    <t>Band 16</t>
  </si>
  <si>
    <t>Fixed Price</t>
  </si>
  <si>
    <t>WS10</t>
  </si>
  <si>
    <t>Band 18</t>
  </si>
  <si>
    <t>WS3</t>
  </si>
  <si>
    <t>WFP</t>
  </si>
  <si>
    <t>Part of existing range</t>
  </si>
  <si>
    <t>Code for existing range</t>
  </si>
  <si>
    <t>Align with code</t>
  </si>
  <si>
    <t>Code to Align</t>
  </si>
  <si>
    <t>Current banding is correct</t>
  </si>
  <si>
    <t>Other banding required (See below)</t>
  </si>
  <si>
    <t>Banding Comments</t>
  </si>
  <si>
    <t>Item Category Code 07</t>
  </si>
  <si>
    <t>TCB</t>
  </si>
  <si>
    <t>SRP2 Sub Category 1</t>
  </si>
  <si>
    <t>Product Category 8</t>
  </si>
  <si>
    <t>Commodity sub class</t>
  </si>
  <si>
    <t>Commodity Class</t>
  </si>
  <si>
    <t>Sub Category 4</t>
  </si>
  <si>
    <t xml:space="preserve">Pack Configuration </t>
  </si>
  <si>
    <t>Glass Colour</t>
  </si>
  <si>
    <t xml:space="preserve">Grapes - </t>
  </si>
  <si>
    <t>Country Codes</t>
  </si>
  <si>
    <t>Markert Sub Sector</t>
  </si>
  <si>
    <t>CC Product Country</t>
  </si>
  <si>
    <t>BP</t>
  </si>
  <si>
    <t>Description 2</t>
  </si>
  <si>
    <t xml:space="preserve">Description </t>
  </si>
  <si>
    <t>Group</t>
  </si>
  <si>
    <t>ALC</t>
  </si>
  <si>
    <t>measure</t>
  </si>
  <si>
    <t xml:space="preserve">size </t>
  </si>
  <si>
    <t>Pack</t>
  </si>
  <si>
    <t xml:space="preserve">Location </t>
  </si>
  <si>
    <t>ID Code</t>
  </si>
  <si>
    <t>Primary Code</t>
  </si>
  <si>
    <t>Secondary Code</t>
  </si>
  <si>
    <t>Tertiary Code</t>
  </si>
  <si>
    <t>ALBANIA</t>
  </si>
  <si>
    <t>AL</t>
  </si>
  <si>
    <t>???</t>
  </si>
  <si>
    <t>Excise Tax  Type Desc</t>
  </si>
  <si>
    <t>Tax  Regime</t>
  </si>
  <si>
    <t>Excise  Tax Type</t>
  </si>
  <si>
    <t>BH3</t>
  </si>
  <si>
    <t>Bulk Beer &gt; 7.5%  non -UK</t>
  </si>
  <si>
    <t>Beer/Lager/Stout</t>
  </si>
  <si>
    <t>Beer/Lager/Stout   -   Beer</t>
  </si>
  <si>
    <t>Beer</t>
  </si>
  <si>
    <t>ALE</t>
  </si>
  <si>
    <t>BEER - ALE</t>
  </si>
  <si>
    <t>C&amp;C_BWL</t>
  </si>
  <si>
    <t>American Whiskey</t>
  </si>
  <si>
    <t>5Y4</t>
  </si>
  <si>
    <t xml:space="preserve">Beer/Lager/Stout   -   Ale Cask </t>
  </si>
  <si>
    <t xml:space="preserve">Ale Cask </t>
  </si>
  <si>
    <t>N/a</t>
  </si>
  <si>
    <t>Non-Alochol</t>
  </si>
  <si>
    <t>TBC ?</t>
  </si>
  <si>
    <t>10B</t>
  </si>
  <si>
    <t>Admin</t>
  </si>
  <si>
    <t>Aluminium Bottle</t>
  </si>
  <si>
    <t>521</t>
  </si>
  <si>
    <t>2cl x 12 x 10</t>
  </si>
  <si>
    <t>2cl</t>
  </si>
  <si>
    <t>cl</t>
  </si>
  <si>
    <t>98J</t>
  </si>
  <si>
    <t>XFAG</t>
  </si>
  <si>
    <t>Chile Zero Rated</t>
  </si>
  <si>
    <t>Amber</t>
  </si>
  <si>
    <t>A</t>
  </si>
  <si>
    <t>NV</t>
  </si>
  <si>
    <t>V1900</t>
  </si>
  <si>
    <t>Aglianico</t>
  </si>
  <si>
    <t>Anguilla</t>
  </si>
  <si>
    <t>575</t>
  </si>
  <si>
    <t>524</t>
  </si>
  <si>
    <t>AI</t>
  </si>
  <si>
    <t>Beer/Lager/Stout   -   BEER DRAUGHT</t>
  </si>
  <si>
    <t>BEER DRAUGHT</t>
  </si>
  <si>
    <t>VK</t>
  </si>
  <si>
    <t>AA  Duval-Leroy</t>
  </si>
  <si>
    <t>AA100</t>
  </si>
  <si>
    <t>Alcoholic Beverages</t>
  </si>
  <si>
    <t>Low Alcohol</t>
  </si>
  <si>
    <t>W0LL</t>
  </si>
  <si>
    <t>00510</t>
  </si>
  <si>
    <t>431</t>
  </si>
  <si>
    <t>BH1</t>
  </si>
  <si>
    <t>Bulk Beer &gt; 7.5% UK</t>
  </si>
  <si>
    <t>Cider/Perry</t>
  </si>
  <si>
    <t>Beer/Lager/Stout   -   Lager</t>
  </si>
  <si>
    <t>Lager</t>
  </si>
  <si>
    <t>Draught</t>
  </si>
  <si>
    <t>LAG</t>
  </si>
  <si>
    <t>BEER - LAGER</t>
  </si>
  <si>
    <t>Apple/Pear Cider</t>
  </si>
  <si>
    <t>7A4</t>
  </si>
  <si>
    <t>Beer/Lager/Stout   -   Ale Keg</t>
  </si>
  <si>
    <t>Ale Keg</t>
  </si>
  <si>
    <t>Keg</t>
  </si>
  <si>
    <t>507</t>
  </si>
  <si>
    <t>11B</t>
  </si>
  <si>
    <t>Adult Softs</t>
  </si>
  <si>
    <t>Bag in Box</t>
  </si>
  <si>
    <t>2cl x 24</t>
  </si>
  <si>
    <t>902</t>
  </si>
  <si>
    <t>XFAU</t>
  </si>
  <si>
    <t>Still Low</t>
  </si>
  <si>
    <t>Still wines less or equal to 13%</t>
  </si>
  <si>
    <t>XCSL</t>
  </si>
  <si>
    <t>Arctic Blue</t>
  </si>
  <si>
    <t>AB</t>
  </si>
  <si>
    <t>Mixed Vintage</t>
  </si>
  <si>
    <t>V1952</t>
  </si>
  <si>
    <t>Aidani</t>
  </si>
  <si>
    <t>686</t>
  </si>
  <si>
    <t>Antigua</t>
  </si>
  <si>
    <t>874</t>
  </si>
  <si>
    <t>570</t>
  </si>
  <si>
    <t>Beer/Lager/Stout   -   ALE DRAUGHT</t>
  </si>
  <si>
    <t>Ale DRAUGHT</t>
  </si>
  <si>
    <t>VN</t>
  </si>
  <si>
    <t>AA  Piper-Heidsieck</t>
  </si>
  <si>
    <t>AA110</t>
  </si>
  <si>
    <t>W0ZZ</t>
  </si>
  <si>
    <t>BC2</t>
  </si>
  <si>
    <t>Bulk Beer &gt;1.2% &lt;=2.8% non-UK</t>
  </si>
  <si>
    <t>Spirits</t>
  </si>
  <si>
    <t>Beer/Lager/Stout   -   Stout</t>
  </si>
  <si>
    <t>Stout</t>
  </si>
  <si>
    <t>Draught Tanker</t>
  </si>
  <si>
    <t>STO</t>
  </si>
  <si>
    <t>BEER - STOUT</t>
  </si>
  <si>
    <t>Armagnac</t>
  </si>
  <si>
    <t>7B2</t>
  </si>
  <si>
    <t>Beer/Lager/Stout   -   Ale Packaged</t>
  </si>
  <si>
    <t>Ale Packaged</t>
  </si>
  <si>
    <t>Cask</t>
  </si>
  <si>
    <t>532</t>
  </si>
  <si>
    <t>12B</t>
  </si>
  <si>
    <t>Armagnac / Calvados</t>
  </si>
  <si>
    <t>Can</t>
  </si>
  <si>
    <t>2cl x 96</t>
  </si>
  <si>
    <t>90</t>
  </si>
  <si>
    <t>XFAT</t>
  </si>
  <si>
    <t>Still wines between 13% - 15%</t>
  </si>
  <si>
    <t>XCST</t>
  </si>
  <si>
    <t>Black and Yellow Aluminium</t>
  </si>
  <si>
    <t>ABY</t>
  </si>
  <si>
    <t>V1960</t>
  </si>
  <si>
    <t>Airén</t>
  </si>
  <si>
    <t>6DQ</t>
  </si>
  <si>
    <t>52Z</t>
  </si>
  <si>
    <t>AR</t>
  </si>
  <si>
    <t>Beer/Lager/Stout   -   STOUT DRAUGHT</t>
  </si>
  <si>
    <t>VO</t>
  </si>
  <si>
    <t>AA  Bruno Paillard</t>
  </si>
  <si>
    <t>AA120</t>
  </si>
  <si>
    <t>Cider or Perry</t>
  </si>
  <si>
    <t>UK Whisky</t>
  </si>
  <si>
    <t>W1YY</t>
  </si>
  <si>
    <t>BA2</t>
  </si>
  <si>
    <t>Bulk Beer &gt;1.2% &lt;=2.8% UK</t>
  </si>
  <si>
    <t>RTD</t>
  </si>
  <si>
    <t>Cider/Perry   -   Cider</t>
  </si>
  <si>
    <t>Cider</t>
  </si>
  <si>
    <t>Admin/POS/Promo</t>
  </si>
  <si>
    <t>CHA</t>
  </si>
  <si>
    <t>CHAMPAGNE</t>
  </si>
  <si>
    <t>Blended Whisky</t>
  </si>
  <si>
    <t>7A5</t>
  </si>
  <si>
    <t xml:space="preserve">Beer/Lager/Stout   -   Lager NAB/LAB </t>
  </si>
  <si>
    <t xml:space="preserve">Lager NAB/LAB </t>
  </si>
  <si>
    <t>Miniatures</t>
  </si>
  <si>
    <t>13B</t>
  </si>
  <si>
    <t>Best</t>
  </si>
  <si>
    <t>Cannister</t>
  </si>
  <si>
    <t>2cl x 120</t>
  </si>
  <si>
    <t>85</t>
  </si>
  <si>
    <t>AWC Belgium</t>
  </si>
  <si>
    <t>XFBE</t>
  </si>
  <si>
    <t>Still High</t>
  </si>
  <si>
    <t>Still wines greater than 15%</t>
  </si>
  <si>
    <t>XCSH</t>
  </si>
  <si>
    <t>Antique Green</t>
  </si>
  <si>
    <t>AG</t>
  </si>
  <si>
    <t>V1961</t>
  </si>
  <si>
    <t>Albana</t>
  </si>
  <si>
    <t>739</t>
  </si>
  <si>
    <t>52W</t>
  </si>
  <si>
    <t>AU</t>
  </si>
  <si>
    <t>Beer/Lager/Stout   -   CIDER DRAUGHT</t>
  </si>
  <si>
    <t>CIDER DRAUGHT</t>
  </si>
  <si>
    <t>VQ</t>
  </si>
  <si>
    <t>AA  De Nauroy</t>
  </si>
  <si>
    <t>AA130</t>
  </si>
  <si>
    <t>Wine</t>
  </si>
  <si>
    <t>Other Spirits</t>
  </si>
  <si>
    <t>W2XX</t>
  </si>
  <si>
    <t>BC</t>
  </si>
  <si>
    <t>Bulk Beer &gt;1.2% non -UK</t>
  </si>
  <si>
    <t xml:space="preserve"> </t>
  </si>
  <si>
    <t>Cider/Perry   -   Perry</t>
  </si>
  <si>
    <t>Perry</t>
  </si>
  <si>
    <t>Unclassified</t>
  </si>
  <si>
    <t>000</t>
  </si>
  <si>
    <t>CID</t>
  </si>
  <si>
    <t>CIDER - CIDER</t>
  </si>
  <si>
    <t>Bourbon</t>
  </si>
  <si>
    <t>7A7</t>
  </si>
  <si>
    <t>Beer/Lager/Stout   -   Lager Premium Draught</t>
  </si>
  <si>
    <t>Lager Premium Draught</t>
  </si>
  <si>
    <t>POS</t>
  </si>
  <si>
    <t>527</t>
  </si>
  <si>
    <t>14B</t>
  </si>
  <si>
    <t>Better</t>
  </si>
  <si>
    <t>Cartons</t>
  </si>
  <si>
    <t>508</t>
  </si>
  <si>
    <t>2cl x 240</t>
  </si>
  <si>
    <t>84</t>
  </si>
  <si>
    <t>XFBR</t>
  </si>
  <si>
    <t>Sparkling wines</t>
  </si>
  <si>
    <t>XCSP</t>
  </si>
  <si>
    <t>AG Sparkling Cork</t>
  </si>
  <si>
    <t>AGS</t>
  </si>
  <si>
    <t>V1963</t>
  </si>
  <si>
    <t>Albariño</t>
  </si>
  <si>
    <t>54C</t>
  </si>
  <si>
    <t>AT</t>
  </si>
  <si>
    <t>Beer/Lager/Stout   -   BEER PACKAGED</t>
  </si>
  <si>
    <t>BEER PACKAGED</t>
  </si>
  <si>
    <t>V4</t>
  </si>
  <si>
    <t>AA  Perrier-Jouët</t>
  </si>
  <si>
    <t>AA140</t>
  </si>
  <si>
    <t>Fortified Wine</t>
  </si>
  <si>
    <t>W3BR</t>
  </si>
  <si>
    <t>BA</t>
  </si>
  <si>
    <t>Bulk Beer &gt;1.2% UK</t>
  </si>
  <si>
    <t>Spirits   -   Cognac / Brandy</t>
  </si>
  <si>
    <t>Cognac / Brandy</t>
  </si>
  <si>
    <t>PER</t>
  </si>
  <si>
    <t>CIDER - PERRY</t>
  </si>
  <si>
    <t>Calvados</t>
  </si>
  <si>
    <t>7A6</t>
  </si>
  <si>
    <t xml:space="preserve">Beer/Lager/Stout   -   Lager Premium Packaged </t>
  </si>
  <si>
    <t xml:space="preserve">Lager Premium Packaged </t>
  </si>
  <si>
    <t>15B</t>
  </si>
  <si>
    <t>Bourbon / American</t>
  </si>
  <si>
    <t>Casks</t>
  </si>
  <si>
    <t>3cl x 12</t>
  </si>
  <si>
    <t>3cl</t>
  </si>
  <si>
    <t>55V</t>
  </si>
  <si>
    <t>XFCA</t>
  </si>
  <si>
    <t>Bulk</t>
  </si>
  <si>
    <t>Bulk Wines less than 13%</t>
  </si>
  <si>
    <t>XCBU</t>
  </si>
  <si>
    <t>Autumn Leaf</t>
  </si>
  <si>
    <t>V1964</t>
  </si>
  <si>
    <t>Albillo</t>
  </si>
  <si>
    <t>687</t>
  </si>
  <si>
    <t>Bahamas</t>
  </si>
  <si>
    <t>891</t>
  </si>
  <si>
    <t>576</t>
  </si>
  <si>
    <t>BS</t>
  </si>
  <si>
    <t>Beer/Lager/Stout   -   ALE PACKAGED</t>
  </si>
  <si>
    <t>V7</t>
  </si>
  <si>
    <t>AA  G. H. Mumm</t>
  </si>
  <si>
    <t>AA160</t>
  </si>
  <si>
    <t>HE</t>
  </si>
  <si>
    <t>Sparkling Wine</t>
  </si>
  <si>
    <t>W3CP</t>
  </si>
  <si>
    <t>BC1</t>
  </si>
  <si>
    <t>Bulk Beer &gt;2.8% &lt;= 7.5% non-UK</t>
  </si>
  <si>
    <t>Spirits   -   Gin</t>
  </si>
  <si>
    <t>Gin</t>
  </si>
  <si>
    <t>OTH</t>
  </si>
  <si>
    <t>OTHER</t>
  </si>
  <si>
    <t>Champagne NV</t>
  </si>
  <si>
    <t>7A8</t>
  </si>
  <si>
    <t xml:space="preserve">Beer/Lager/Stout   -   Lager Speciality Draught </t>
  </si>
  <si>
    <t xml:space="preserve">Lager Speciality Draught </t>
  </si>
  <si>
    <t>16B</t>
  </si>
  <si>
    <t>Branded</t>
  </si>
  <si>
    <t>Flagons</t>
  </si>
  <si>
    <t>3cl x 90</t>
  </si>
  <si>
    <t>99G</t>
  </si>
  <si>
    <t>XFCL</t>
  </si>
  <si>
    <t>Bulk High</t>
  </si>
  <si>
    <t>Bulk Wines greater than 13%</t>
  </si>
  <si>
    <t>XCBH</t>
  </si>
  <si>
    <t>Antique Leaf</t>
  </si>
  <si>
    <t>AN</t>
  </si>
  <si>
    <t>V1966</t>
  </si>
  <si>
    <t>Aleatiko</t>
  </si>
  <si>
    <t>688</t>
  </si>
  <si>
    <t>Barbados</t>
  </si>
  <si>
    <t>537</t>
  </si>
  <si>
    <t>BB</t>
  </si>
  <si>
    <t>Beer/Lager/Stout   -   STOUT PACKAGED</t>
  </si>
  <si>
    <t>V8</t>
  </si>
  <si>
    <t>AA  Bollinger</t>
  </si>
  <si>
    <t>AA180</t>
  </si>
  <si>
    <t>Spirits or Liquors</t>
  </si>
  <si>
    <t>Made Wine</t>
  </si>
  <si>
    <t>W3MW</t>
  </si>
  <si>
    <t>BA1</t>
  </si>
  <si>
    <t>Bulk Beer &gt;2.8% &lt;= 7.5% UK</t>
  </si>
  <si>
    <t>Non drinks</t>
  </si>
  <si>
    <t>Spirits   -   Liqueurs</t>
  </si>
  <si>
    <t>Liqueurs</t>
  </si>
  <si>
    <t>Champagne Vintage</t>
  </si>
  <si>
    <t>7A9</t>
  </si>
  <si>
    <t>Beer/Lager/Stout   -   Lager Speciality Packaged</t>
  </si>
  <si>
    <t>Lager Speciality Packaged</t>
  </si>
  <si>
    <t>37C</t>
  </si>
  <si>
    <t>3cl x 80</t>
  </si>
  <si>
    <t>99H</t>
  </si>
  <si>
    <t>XFCN</t>
  </si>
  <si>
    <t>Exempt</t>
  </si>
  <si>
    <t>Arctic</t>
  </si>
  <si>
    <t>V1968</t>
  </si>
  <si>
    <t>Alicante Bouschet</t>
  </si>
  <si>
    <t>662</t>
  </si>
  <si>
    <t>Belgium</t>
  </si>
  <si>
    <t>53I</t>
  </si>
  <si>
    <t>50F</t>
  </si>
  <si>
    <t>BE</t>
  </si>
  <si>
    <t>Cider/Perry   -   CIDER PACKAGED</t>
  </si>
  <si>
    <t>CIDER PACKAGED</t>
  </si>
  <si>
    <t>VA</t>
  </si>
  <si>
    <t>AA  Taittinger</t>
  </si>
  <si>
    <t>AA200</t>
  </si>
  <si>
    <t>HR</t>
  </si>
  <si>
    <t>Alcohol Cocktails or Drink Mix</t>
  </si>
  <si>
    <t>W3WW</t>
  </si>
  <si>
    <t>BZ</t>
  </si>
  <si>
    <t>Low Alcohol Beer &lt;=0.5%</t>
  </si>
  <si>
    <t>Hot Beverages</t>
  </si>
  <si>
    <t>Spirits   -   Miscellaneous Spirits</t>
  </si>
  <si>
    <t>Miscellaneous Spirits</t>
  </si>
  <si>
    <t>51E</t>
  </si>
  <si>
    <t>AFR</t>
  </si>
  <si>
    <t>SOFTS - ALCOHOL FREE</t>
  </si>
  <si>
    <t>Cognac</t>
  </si>
  <si>
    <t>7A3</t>
  </si>
  <si>
    <t>Beer/Lager/Stout   -   Lager Standard Draught</t>
  </si>
  <si>
    <t>Lager Standard Draught</t>
  </si>
  <si>
    <t>17B</t>
  </si>
  <si>
    <t>Brandy</t>
  </si>
  <si>
    <t>4cl x 48</t>
  </si>
  <si>
    <t>4cl</t>
  </si>
  <si>
    <t>Coates &amp; Seely</t>
  </si>
  <si>
    <t>XFCS</t>
  </si>
  <si>
    <t>Arctic White</t>
  </si>
  <si>
    <t>AW</t>
  </si>
  <si>
    <t>V1970</t>
  </si>
  <si>
    <t>Aligoté</t>
  </si>
  <si>
    <t>Bermuda</t>
  </si>
  <si>
    <t>54E</t>
  </si>
  <si>
    <t>BM</t>
  </si>
  <si>
    <t>Cider/Perry   -   PERRY PACKAGED</t>
  </si>
  <si>
    <t>PERRY PACKAGED</t>
  </si>
  <si>
    <t>VE</t>
  </si>
  <si>
    <t>AA  Pommery</t>
  </si>
  <si>
    <t>AA210</t>
  </si>
  <si>
    <t>Takju</t>
  </si>
  <si>
    <t>Low Alcohol Beer &gt;0.5% &lt;=1.2%</t>
  </si>
  <si>
    <t>Spirits   -   Non Alcoholic Spirits</t>
  </si>
  <si>
    <t>Non Alcoholic Spirits</t>
  </si>
  <si>
    <t>51U</t>
  </si>
  <si>
    <t>SCA</t>
  </si>
  <si>
    <t>SOFTS - CARBONATES</t>
  </si>
  <si>
    <t>Dark Rum</t>
  </si>
  <si>
    <t>7B1</t>
  </si>
  <si>
    <t>Beer/Lager/Stout   -   Lager Standard Packaged</t>
  </si>
  <si>
    <t>Lager Standard Packaged</t>
  </si>
  <si>
    <t>18B</t>
  </si>
  <si>
    <t>Cachaca</t>
  </si>
  <si>
    <t>Non Returnable Bottle (RTD's)</t>
  </si>
  <si>
    <t>4cl x 96</t>
  </si>
  <si>
    <t>63I</t>
  </si>
  <si>
    <t>Coopers</t>
  </si>
  <si>
    <t>XFCO</t>
  </si>
  <si>
    <t>Brown Glass</t>
  </si>
  <si>
    <t>B</t>
  </si>
  <si>
    <t>V1971</t>
  </si>
  <si>
    <t>689</t>
  </si>
  <si>
    <t>53P</t>
  </si>
  <si>
    <t>BR</t>
  </si>
  <si>
    <t>Spirits   -   VODKA</t>
  </si>
  <si>
    <t>VODKA</t>
  </si>
  <si>
    <t>M1</t>
  </si>
  <si>
    <t>AA  Armand de Brignac</t>
  </si>
  <si>
    <t>AA220</t>
  </si>
  <si>
    <t>Soju</t>
  </si>
  <si>
    <t>CZ</t>
  </si>
  <si>
    <t>Low Alcohol Cider &lt;=0.5%</t>
  </si>
  <si>
    <t>Spirits   -   Rum</t>
  </si>
  <si>
    <t>Rum</t>
  </si>
  <si>
    <t>COC</t>
  </si>
  <si>
    <t>SOFTS - COCKTAIL SOLUTIONS</t>
  </si>
  <si>
    <t>Eaux De Vie</t>
  </si>
  <si>
    <t>7B6</t>
  </si>
  <si>
    <t>Beer/Lager/Stout   -   Lager Value Draught</t>
  </si>
  <si>
    <t>Lager Value Draught</t>
  </si>
  <si>
    <t>19B</t>
  </si>
  <si>
    <t>Carbonated</t>
  </si>
  <si>
    <t>Non Rtnble Bottle (beers/mins)</t>
  </si>
  <si>
    <t>4cl x 24</t>
  </si>
  <si>
    <t>563</t>
  </si>
  <si>
    <t>XFCR</t>
  </si>
  <si>
    <t>Black Glass</t>
  </si>
  <si>
    <t>BK</t>
  </si>
  <si>
    <t>V1972</t>
  </si>
  <si>
    <t>Alvada</t>
  </si>
  <si>
    <t>690</t>
  </si>
  <si>
    <t>548</t>
  </si>
  <si>
    <t>BG</t>
  </si>
  <si>
    <t>Spirits   -   GIN</t>
  </si>
  <si>
    <t>GIN</t>
  </si>
  <si>
    <t>N1</t>
  </si>
  <si>
    <t>AA  Lanson</t>
  </si>
  <si>
    <t>AA240</t>
  </si>
  <si>
    <t>Clear Strained Rice Wine</t>
  </si>
  <si>
    <t>CY</t>
  </si>
  <si>
    <t>Low Alcohol Cider &gt;0.5% &lt;=1.2%</t>
  </si>
  <si>
    <t>Spirits   -   Shots &amp; Schnapps</t>
  </si>
  <si>
    <t>Shots &amp; Schnapps</t>
  </si>
  <si>
    <t>SCS</t>
  </si>
  <si>
    <t>English Whisky</t>
  </si>
  <si>
    <t>7C5</t>
  </si>
  <si>
    <t>Beer/Lager/Stout   -   Lager World Draught</t>
  </si>
  <si>
    <t>Lager World Draught</t>
  </si>
  <si>
    <t>20B</t>
  </si>
  <si>
    <t>Cask Ale</t>
  </si>
  <si>
    <t>Returnable Bottle (beers/mins)</t>
  </si>
  <si>
    <t>4cl x 200</t>
  </si>
  <si>
    <t>69</t>
  </si>
  <si>
    <t>Direct</t>
  </si>
  <si>
    <t>Blue Glass</t>
  </si>
  <si>
    <t>BL</t>
  </si>
  <si>
    <t>V1975</t>
  </si>
  <si>
    <t>Alvarinho</t>
  </si>
  <si>
    <t>659</t>
  </si>
  <si>
    <t>Cambodia</t>
  </si>
  <si>
    <t>834</t>
  </si>
  <si>
    <t>565</t>
  </si>
  <si>
    <t>KH</t>
  </si>
  <si>
    <t>Spirits   -   RUM</t>
  </si>
  <si>
    <t>RUM</t>
  </si>
  <si>
    <t>O1</t>
  </si>
  <si>
    <t>AA  Laurent-Perrier</t>
  </si>
  <si>
    <t>AA260</t>
  </si>
  <si>
    <t>HD</t>
  </si>
  <si>
    <t>Non Alcoholic Beverages</t>
  </si>
  <si>
    <t>CJ</t>
  </si>
  <si>
    <t>Made Wine &gt;1.2% &lt;=4.0%</t>
  </si>
  <si>
    <t>Unclassified - Sector</t>
  </si>
  <si>
    <t>Spirits   -   Tequila/Mezcal</t>
  </si>
  <si>
    <t>Tequila/Mezcal</t>
  </si>
  <si>
    <t>ENE</t>
  </si>
  <si>
    <t>SOFTS - ENERGY DRINKS</t>
  </si>
  <si>
    <t>Fine Champagne</t>
  </si>
  <si>
    <t>7C2</t>
  </si>
  <si>
    <t>Beer/Lager/Stout   -   Lager World Packaged</t>
  </si>
  <si>
    <t>Lager World Packaged</t>
  </si>
  <si>
    <t>20F</t>
  </si>
  <si>
    <t>Champagne Rose Prestige</t>
  </si>
  <si>
    <t>Returnable Container</t>
  </si>
  <si>
    <t>513</t>
  </si>
  <si>
    <t>5cl x 1</t>
  </si>
  <si>
    <t>5 cl</t>
  </si>
  <si>
    <t>753</t>
  </si>
  <si>
    <t>XFFR</t>
  </si>
  <si>
    <t>v</t>
  </si>
  <si>
    <t>BURGUNDY</t>
  </si>
  <si>
    <t>BU</t>
  </si>
  <si>
    <t>V1976</t>
  </si>
  <si>
    <t>Ancellotta</t>
  </si>
  <si>
    <t>637</t>
  </si>
  <si>
    <t>53R</t>
  </si>
  <si>
    <t>Spirits   -   WHISKY</t>
  </si>
  <si>
    <t>WHISKY</t>
  </si>
  <si>
    <t>P1</t>
  </si>
  <si>
    <t>AA  Jacquart</t>
  </si>
  <si>
    <t>AA280</t>
  </si>
  <si>
    <t>HF</t>
  </si>
  <si>
    <t>CN</t>
  </si>
  <si>
    <t>Made Wine &gt;15%&lt;=22%</t>
  </si>
  <si>
    <t>Spirits   -   Vodka</t>
  </si>
  <si>
    <t>Vodka</t>
  </si>
  <si>
    <t>SGF</t>
  </si>
  <si>
    <t>SOFTS - GLUTENFREE</t>
  </si>
  <si>
    <t>Fine Wine</t>
  </si>
  <si>
    <t>7C1</t>
  </si>
  <si>
    <t xml:space="preserve">Beer/Lager/Stout   -   Spirit Lager Packaged </t>
  </si>
  <si>
    <t xml:space="preserve">Spirit Lager Packaged </t>
  </si>
  <si>
    <t>20G</t>
  </si>
  <si>
    <t>Champagne Rose Vintage</t>
  </si>
  <si>
    <t>PET (Plastic) Bottle</t>
  </si>
  <si>
    <t>5cl x 3</t>
  </si>
  <si>
    <t>5cl</t>
  </si>
  <si>
    <t>FYROM</t>
  </si>
  <si>
    <t>XFFY</t>
  </si>
  <si>
    <t>BX</t>
  </si>
  <si>
    <t>V1977</t>
  </si>
  <si>
    <t>Antão Vaz</t>
  </si>
  <si>
    <t>5AV</t>
  </si>
  <si>
    <t>Caribbean</t>
  </si>
  <si>
    <t>628</t>
  </si>
  <si>
    <t>539</t>
  </si>
  <si>
    <t>RI</t>
  </si>
  <si>
    <t>Spirits   -   COGNAC / BRANDY</t>
  </si>
  <si>
    <t>COGNAC / BRANDY</t>
  </si>
  <si>
    <t>Q1</t>
  </si>
  <si>
    <t>AA  Montaudon</t>
  </si>
  <si>
    <t>AA300</t>
  </si>
  <si>
    <t>HK</t>
  </si>
  <si>
    <t>Ice</t>
  </si>
  <si>
    <t>CO</t>
  </si>
  <si>
    <t>Made Wine &gt;22.0%</t>
  </si>
  <si>
    <t>Spirits   -   Whisky</t>
  </si>
  <si>
    <t>Whisky</t>
  </si>
  <si>
    <t>JUI</t>
  </si>
  <si>
    <t>SOFTS - JUICE</t>
  </si>
  <si>
    <t>Flavoured Tequila</t>
  </si>
  <si>
    <t>6A9</t>
  </si>
  <si>
    <t xml:space="preserve">Beer/Lager/Stout   -   Stout/Porter Draught </t>
  </si>
  <si>
    <t xml:space="preserve">Stout/Porter Draught </t>
  </si>
  <si>
    <t>20D</t>
  </si>
  <si>
    <t>Champagne White Prestige</t>
  </si>
  <si>
    <t>PET  (Tulipak) Glass</t>
  </si>
  <si>
    <t>5cl x 6</t>
  </si>
  <si>
    <t>99C</t>
  </si>
  <si>
    <t>XFGE</t>
  </si>
  <si>
    <t>Clear Glass</t>
  </si>
  <si>
    <t>C</t>
  </si>
  <si>
    <t>V1978</t>
  </si>
  <si>
    <t>Aragonêz</t>
  </si>
  <si>
    <t>608</t>
  </si>
  <si>
    <t>6BU</t>
  </si>
  <si>
    <t>52Y</t>
  </si>
  <si>
    <t>CL</t>
  </si>
  <si>
    <t>Spirits   -   TEQUILA / MEZCAL</t>
  </si>
  <si>
    <t>TEQUILA / MEZCAL</t>
  </si>
  <si>
    <t>R1</t>
  </si>
  <si>
    <t>AA  Louis Roederer</t>
  </si>
  <si>
    <t>AA320</t>
  </si>
  <si>
    <t>HG</t>
  </si>
  <si>
    <t>Frozen Juices</t>
  </si>
  <si>
    <t>CH</t>
  </si>
  <si>
    <t>Made Wine &gt;4.0% &lt;=5.5%</t>
  </si>
  <si>
    <t>RTD   -   RTD Premium</t>
  </si>
  <si>
    <t>RTD Premium</t>
  </si>
  <si>
    <t>SMX</t>
  </si>
  <si>
    <t>SOFTS - MIXERS</t>
  </si>
  <si>
    <t>Flavoured Vodka</t>
  </si>
  <si>
    <t>7C6</t>
  </si>
  <si>
    <t>Beer/Lager/Stout   -   Stout/Porter Packaged</t>
  </si>
  <si>
    <t>Stout/Porter Packaged</t>
  </si>
  <si>
    <t>20E</t>
  </si>
  <si>
    <t>Champagne White Vintage</t>
  </si>
  <si>
    <t>Plastic Bottle Upside Down</t>
  </si>
  <si>
    <t>5cl x 10</t>
  </si>
  <si>
    <t>56J</t>
  </si>
  <si>
    <t>XFGR</t>
  </si>
  <si>
    <t>Canelle</t>
  </si>
  <si>
    <t>CA</t>
  </si>
  <si>
    <t>V1979</t>
  </si>
  <si>
    <t>Arneis</t>
  </si>
  <si>
    <t>5AS</t>
  </si>
  <si>
    <t>53Q</t>
  </si>
  <si>
    <t>Spirits   -   LIQUEURS</t>
  </si>
  <si>
    <t>LIQUEURS</t>
  </si>
  <si>
    <t>S1</t>
  </si>
  <si>
    <t>AA  Mercier</t>
  </si>
  <si>
    <t>AA340</t>
  </si>
  <si>
    <t>HC</t>
  </si>
  <si>
    <t>Shelf Stable Juice</t>
  </si>
  <si>
    <t>CK</t>
  </si>
  <si>
    <t>Made Wine &gt;5.5% &lt;=15%</t>
  </si>
  <si>
    <t>RTD   -   RTD value</t>
  </si>
  <si>
    <t>RTD value</t>
  </si>
  <si>
    <t>50D</t>
  </si>
  <si>
    <t>SOF</t>
  </si>
  <si>
    <t>SOFTS - SOFTS</t>
  </si>
  <si>
    <t>Flavoured Water</t>
  </si>
  <si>
    <t>7B7</t>
  </si>
  <si>
    <t xml:space="preserve">Cider/Perry   -   Cider Fruit/Mixed Draught </t>
  </si>
  <si>
    <t xml:space="preserve">Cider Fruit/Mixed Draught </t>
  </si>
  <si>
    <t>21B</t>
  </si>
  <si>
    <t>Cocktail Liqueurs Premium</t>
  </si>
  <si>
    <t>Plastic pouch</t>
  </si>
  <si>
    <t>5cl x 12</t>
  </si>
  <si>
    <t>56K</t>
  </si>
  <si>
    <t>XFHU</t>
  </si>
  <si>
    <t>Clear Flint</t>
  </si>
  <si>
    <t>CF</t>
  </si>
  <si>
    <t>V1980</t>
  </si>
  <si>
    <t>Assyrtiko</t>
  </si>
  <si>
    <t>664</t>
  </si>
  <si>
    <t>Colombia</t>
  </si>
  <si>
    <t>625</t>
  </si>
  <si>
    <t>536</t>
  </si>
  <si>
    <t>Spirits   -   SHOTS &amp; SCHNAPPS</t>
  </si>
  <si>
    <t>SHOTS &amp; SCHNAPPS</t>
  </si>
  <si>
    <t>T1</t>
  </si>
  <si>
    <t>AA  Moët &amp; Chandon</t>
  </si>
  <si>
    <t>AA360</t>
  </si>
  <si>
    <t>HH</t>
  </si>
  <si>
    <t>Fresh Juice</t>
  </si>
  <si>
    <t>CM</t>
  </si>
  <si>
    <t>Made Wine Sparkling &gt;8.5%&lt;=15%</t>
  </si>
  <si>
    <t>Soft Drinks   -   Cocktail Solutions</t>
  </si>
  <si>
    <t>Cocktail Solutions</t>
  </si>
  <si>
    <t>SYR</t>
  </si>
  <si>
    <t>SOFTS - SYRUPS</t>
  </si>
  <si>
    <t>Fortified</t>
  </si>
  <si>
    <t>7C3</t>
  </si>
  <si>
    <t>Cider/Perry   -   Cider Fruit/Mixed Packaged</t>
  </si>
  <si>
    <t>Cider Fruit/Mixed Packaged</t>
  </si>
  <si>
    <t>22B</t>
  </si>
  <si>
    <t>Cocktail Liqueurs Std</t>
  </si>
  <si>
    <t>Plastic Shot Pot</t>
  </si>
  <si>
    <t>5cl x 12 x 8</t>
  </si>
  <si>
    <t>99F</t>
  </si>
  <si>
    <t>India</t>
  </si>
  <si>
    <t>XFIN</t>
  </si>
  <si>
    <t>Claret Flint</t>
  </si>
  <si>
    <t>CLF</t>
  </si>
  <si>
    <t>V1981</t>
  </si>
  <si>
    <t>Athiri</t>
  </si>
  <si>
    <t>691</t>
  </si>
  <si>
    <t>6CY</t>
  </si>
  <si>
    <t>653</t>
  </si>
  <si>
    <t>Spirits   -   NON ALCOHOLIC SPIRITS</t>
  </si>
  <si>
    <t>NON ALCOHOLIC SPIRITS</t>
  </si>
  <si>
    <t>W1</t>
  </si>
  <si>
    <t>AA  Veuve Clicquot</t>
  </si>
  <si>
    <t>AA380</t>
  </si>
  <si>
    <t>Made Wine Sparkling&gt;5.5%&lt;=8.5%</t>
  </si>
  <si>
    <t>Soft Drinks   -   Cordial</t>
  </si>
  <si>
    <t>Cordial</t>
  </si>
  <si>
    <t>WAT</t>
  </si>
  <si>
    <t>SOFTS - WATER</t>
  </si>
  <si>
    <t>Fruit Cider</t>
  </si>
  <si>
    <t>7B3</t>
  </si>
  <si>
    <t xml:space="preserve">Cider/Perry   -   Cider Non-Alcoholic </t>
  </si>
  <si>
    <t xml:space="preserve">Cider Non-Alcoholic </t>
  </si>
  <si>
    <t>33C</t>
  </si>
  <si>
    <t>Cocktail Puree</t>
  </si>
  <si>
    <t>PolyKeg</t>
  </si>
  <si>
    <t>5cl x 12 x 10</t>
  </si>
  <si>
    <t>9AA</t>
  </si>
  <si>
    <t>XFIT</t>
  </si>
  <si>
    <t>Cinnamon</t>
  </si>
  <si>
    <t>V1982</t>
  </si>
  <si>
    <t>Auxerrois</t>
  </si>
  <si>
    <t>692</t>
  </si>
  <si>
    <t>6CZ</t>
  </si>
  <si>
    <t>Cuba</t>
  </si>
  <si>
    <t>53T</t>
  </si>
  <si>
    <t>CU</t>
  </si>
  <si>
    <t>RTD   -   RTD</t>
  </si>
  <si>
    <t>V1</t>
  </si>
  <si>
    <t>AA  Palmer &amp; Co</t>
  </si>
  <si>
    <t>AA390</t>
  </si>
  <si>
    <t>Chocolate or Hot Beverages</t>
  </si>
  <si>
    <t>BH4</t>
  </si>
  <si>
    <t>Packaged Beer &gt; 7.5%  non -UK</t>
  </si>
  <si>
    <t>BSH</t>
  </si>
  <si>
    <t>Soft Drinks   -   Energy Strips</t>
  </si>
  <si>
    <t>Energy Strips</t>
  </si>
  <si>
    <t>SAP</t>
  </si>
  <si>
    <t>SPIRITS - APERITIFS</t>
  </si>
  <si>
    <t>Golden Rum</t>
  </si>
  <si>
    <t>7B8</t>
  </si>
  <si>
    <t>Cider/Perry   -   Cider Packaged Premium</t>
  </si>
  <si>
    <t>Cider Packaged Premium</t>
  </si>
  <si>
    <t>24B</t>
  </si>
  <si>
    <t>Tanker</t>
  </si>
  <si>
    <t>5cl x 15</t>
  </si>
  <si>
    <t>581</t>
  </si>
  <si>
    <t>XFJA</t>
  </si>
  <si>
    <t>Coloured</t>
  </si>
  <si>
    <t>V1983</t>
  </si>
  <si>
    <t>Bacchus</t>
  </si>
  <si>
    <t>607</t>
  </si>
  <si>
    <t>Cyprus</t>
  </si>
  <si>
    <t>535</t>
  </si>
  <si>
    <t>50K</t>
  </si>
  <si>
    <t>Soft Drinks   -   SOFTS PACKAGED</t>
  </si>
  <si>
    <t>SOFTS PACKAGED</t>
  </si>
  <si>
    <t>X1</t>
  </si>
  <si>
    <t>AA  Ruinart</t>
  </si>
  <si>
    <t>AA400</t>
  </si>
  <si>
    <t>Alcohol Free Cocktails/Mixers</t>
  </si>
  <si>
    <t>BH2</t>
  </si>
  <si>
    <t>Packaged Beer &gt; 7.5% UK</t>
  </si>
  <si>
    <t>Soft Drinks   -   Softs Draught</t>
  </si>
  <si>
    <t>Softs Draught</t>
  </si>
  <si>
    <t>50E</t>
  </si>
  <si>
    <t>BIT</t>
  </si>
  <si>
    <t>SPIRITS - BITTERS</t>
  </si>
  <si>
    <t>Grappa</t>
  </si>
  <si>
    <t xml:space="preserve"> 20099096 - ??</t>
  </si>
  <si>
    <t>6B9</t>
  </si>
  <si>
    <t>Cider/Perry   -   Cider Packaged Standard</t>
  </si>
  <si>
    <t>Cider Packaged Standard</t>
  </si>
  <si>
    <t>25B</t>
  </si>
  <si>
    <t>Cocktails Sirops</t>
  </si>
  <si>
    <t>Unclassified - subpack types</t>
  </si>
  <si>
    <t>5cl x 20</t>
  </si>
  <si>
    <t>56M</t>
  </si>
  <si>
    <t>Lan to Calais</t>
  </si>
  <si>
    <t>XFLC</t>
  </si>
  <si>
    <t>Clear Pet</t>
  </si>
  <si>
    <t>CP</t>
  </si>
  <si>
    <t>V1984</t>
  </si>
  <si>
    <t>Baga</t>
  </si>
  <si>
    <t>Czech Rep</t>
  </si>
  <si>
    <t>53H</t>
  </si>
  <si>
    <t>WATER</t>
  </si>
  <si>
    <t>X4</t>
  </si>
  <si>
    <t>AA  Dom Pérignon</t>
  </si>
  <si>
    <t>AA420</t>
  </si>
  <si>
    <t>Sport or Energy Drinks</t>
  </si>
  <si>
    <t>BB2</t>
  </si>
  <si>
    <t>Packaged Beer &gt;1.2% &lt;=2.8% UK</t>
  </si>
  <si>
    <t>Soft Drinks   -   Softs Packaged</t>
  </si>
  <si>
    <t>Softs Packaged</t>
  </si>
  <si>
    <t>BRA</t>
  </si>
  <si>
    <t>SPIRITS - BRANDY COGNAC</t>
  </si>
  <si>
    <t>Highland - Single Malt</t>
  </si>
  <si>
    <t>7B4</t>
  </si>
  <si>
    <t xml:space="preserve">Cider/Perry   -   Cider Premium Draught </t>
  </si>
  <si>
    <t xml:space="preserve">Cider Premium Draught </t>
  </si>
  <si>
    <t>26B</t>
  </si>
  <si>
    <t>Cognac Superior</t>
  </si>
  <si>
    <t>5cl x 24</t>
  </si>
  <si>
    <t>5</t>
  </si>
  <si>
    <t>99D</t>
  </si>
  <si>
    <t>XFLA</t>
  </si>
  <si>
    <t>Ducasse</t>
  </si>
  <si>
    <t>D</t>
  </si>
  <si>
    <t>V1985</t>
  </si>
  <si>
    <t>Barbera</t>
  </si>
  <si>
    <t>Denmark</t>
  </si>
  <si>
    <t>53M</t>
  </si>
  <si>
    <t>DK</t>
  </si>
  <si>
    <t>Soft Drinks   -   SOFTS DRAUGHT</t>
  </si>
  <si>
    <t>SOFTS DRAUGHT</t>
  </si>
  <si>
    <t>X9</t>
  </si>
  <si>
    <t>AA  De Castellane</t>
  </si>
  <si>
    <t>AA430</t>
  </si>
  <si>
    <t>Spring or Mineral Water</t>
  </si>
  <si>
    <t xml:space="preserve">Packaged Beer &gt;1.2% UK        </t>
  </si>
  <si>
    <t>50G</t>
  </si>
  <si>
    <t>SCC</t>
  </si>
  <si>
    <t>SPIRITS - CACHACA</t>
  </si>
  <si>
    <t>Irish Whiskey</t>
  </si>
  <si>
    <t>5B8</t>
  </si>
  <si>
    <t xml:space="preserve">Cider/Perry   -   Cider Standard Draught </t>
  </si>
  <si>
    <t xml:space="preserve">Cider Standard Draught </t>
  </si>
  <si>
    <t>27B</t>
  </si>
  <si>
    <t>Cognac VS***</t>
  </si>
  <si>
    <t>Administration/pos/Promotional</t>
  </si>
  <si>
    <t>5cl x 48</t>
  </si>
  <si>
    <t>52U</t>
  </si>
  <si>
    <t>XFLE</t>
  </si>
  <si>
    <t>Dark Amber</t>
  </si>
  <si>
    <t>DA</t>
  </si>
  <si>
    <t>V1986</t>
  </si>
  <si>
    <t>Blauer Zweigelt</t>
  </si>
  <si>
    <t>Dominican Republic</t>
  </si>
  <si>
    <t>569</t>
  </si>
  <si>
    <t>566</t>
  </si>
  <si>
    <t>DO</t>
  </si>
  <si>
    <t>Wine   -   ADDITIONAL WINES</t>
  </si>
  <si>
    <t>ADDITIONAL WINES</t>
  </si>
  <si>
    <t>LG</t>
  </si>
  <si>
    <t>AA  Krug</t>
  </si>
  <si>
    <t>AA440</t>
  </si>
  <si>
    <t>Powdered Drink Mix</t>
  </si>
  <si>
    <t>BD</t>
  </si>
  <si>
    <t>Packaged Beer &gt;1.2% non -UK</t>
  </si>
  <si>
    <t>Wine   -   Dessert Red</t>
  </si>
  <si>
    <t>Dessert Red</t>
  </si>
  <si>
    <t>SCL</t>
  </si>
  <si>
    <t>SPIRITS - COCKTAILS LIQUEURS</t>
  </si>
  <si>
    <t>Islands - Single Malt</t>
  </si>
  <si>
    <t>7D1</t>
  </si>
  <si>
    <t>28B</t>
  </si>
  <si>
    <t>Cognac VSOP</t>
  </si>
  <si>
    <t>5cl x 50</t>
  </si>
  <si>
    <t>99I</t>
  </si>
  <si>
    <t>Nestle Water</t>
  </si>
  <si>
    <t>(tbc)</t>
  </si>
  <si>
    <t>Dark Green</t>
  </si>
  <si>
    <t>DG</t>
  </si>
  <si>
    <t>V1987</t>
  </si>
  <si>
    <t>Blaufränkisch</t>
  </si>
  <si>
    <t>616</t>
  </si>
  <si>
    <t>GB</t>
  </si>
  <si>
    <t>Wine   -   ARGENTINA</t>
  </si>
  <si>
    <t>ARGENTINA</t>
  </si>
  <si>
    <t>BI</t>
  </si>
  <si>
    <t>AA  Doyard</t>
  </si>
  <si>
    <t>AA460</t>
  </si>
  <si>
    <t>BB1</t>
  </si>
  <si>
    <t>Packaged Beer &gt;2.8% &lt;= 7.5% UK</t>
  </si>
  <si>
    <t>Wine   -   Dessert White</t>
  </si>
  <si>
    <t>Dessert White</t>
  </si>
  <si>
    <t>SCO</t>
  </si>
  <si>
    <t>SPIRITS - CORDIAL</t>
  </si>
  <si>
    <t>Islay - Single Malt</t>
  </si>
  <si>
    <t>22011000   ??</t>
  </si>
  <si>
    <t>5A0</t>
  </si>
  <si>
    <t>Spirits   -   Armagnac / Calvados</t>
  </si>
  <si>
    <t>52F</t>
  </si>
  <si>
    <t>29B</t>
  </si>
  <si>
    <t>Cognac XO</t>
  </si>
  <si>
    <t>5cl x 60</t>
  </si>
  <si>
    <t>79</t>
  </si>
  <si>
    <t>Netherlands</t>
  </si>
  <si>
    <t>XFNE</t>
  </si>
  <si>
    <t>Dead Leaf</t>
  </si>
  <si>
    <t>DL</t>
  </si>
  <si>
    <t>V1988</t>
  </si>
  <si>
    <t>Bobal</t>
  </si>
  <si>
    <t>5AR</t>
  </si>
  <si>
    <t>Estonia</t>
  </si>
  <si>
    <t>555</t>
  </si>
  <si>
    <t>EE</t>
  </si>
  <si>
    <t>Wine   -   ARGENTINA - ALPASION</t>
  </si>
  <si>
    <t>ARGENTINA - ALPASION</t>
  </si>
  <si>
    <t>AA  Bouché Pére et Fils</t>
  </si>
  <si>
    <t>AA480</t>
  </si>
  <si>
    <t>BD2</t>
  </si>
  <si>
    <t>Packaged Beer&gt;1.2%&lt;=2.8%non-UK</t>
  </si>
  <si>
    <t>Wine   -   Fortified Wine</t>
  </si>
  <si>
    <t>50J</t>
  </si>
  <si>
    <t>SPIRITS - GIN</t>
  </si>
  <si>
    <t>Japanese Whisky</t>
  </si>
  <si>
    <t>5A1</t>
  </si>
  <si>
    <t>Spirits   -   Barista Syrup Range</t>
  </si>
  <si>
    <t>Barista Syrup Range</t>
  </si>
  <si>
    <t>30B</t>
  </si>
  <si>
    <t>Convenience</t>
  </si>
  <si>
    <t>5cl x 72</t>
  </si>
  <si>
    <t>73</t>
  </si>
  <si>
    <t>XFNZ</t>
  </si>
  <si>
    <t>Extra White</t>
  </si>
  <si>
    <t>EW</t>
  </si>
  <si>
    <t>V1989</t>
  </si>
  <si>
    <t>Bogazkere</t>
  </si>
  <si>
    <t>660</t>
  </si>
  <si>
    <t>European Union</t>
  </si>
  <si>
    <t>875</t>
  </si>
  <si>
    <t>Wine   -   ARGENTINA - ARIDO</t>
  </si>
  <si>
    <t>ARGENTINA - ARIDO</t>
  </si>
  <si>
    <t>AA  Heidsieck &amp; Co.</t>
  </si>
  <si>
    <t>AA500</t>
  </si>
  <si>
    <t>BD1</t>
  </si>
  <si>
    <t>Packaged Beer&gt;2.8%&lt;=7.5%non-UK</t>
  </si>
  <si>
    <t>Wine   -   Non - Traditional</t>
  </si>
  <si>
    <t>Non - Traditional</t>
  </si>
  <si>
    <t>LIQ</t>
  </si>
  <si>
    <t>SPIRITS - LIQUEUR</t>
  </si>
  <si>
    <t>Lowland - Single Malt</t>
  </si>
  <si>
    <t>5A2</t>
  </si>
  <si>
    <t>Spirits   -   Bourbon / American</t>
  </si>
  <si>
    <t>31B</t>
  </si>
  <si>
    <t>Cream / Coffee Liqueurs</t>
  </si>
  <si>
    <t>5cl x 96</t>
  </si>
  <si>
    <t>83</t>
  </si>
  <si>
    <t>Point of Sale</t>
  </si>
  <si>
    <t>Flint Glass</t>
  </si>
  <si>
    <t>F</t>
  </si>
  <si>
    <t>V1990</t>
  </si>
  <si>
    <t>Bonarda</t>
  </si>
  <si>
    <t>Fiji</t>
  </si>
  <si>
    <t>568</t>
  </si>
  <si>
    <t>Wine   -   ARGENTINA - ATAMISQUE</t>
  </si>
  <si>
    <t>ARGENTINA - ATAMISQUE</t>
  </si>
  <si>
    <t>AA  Louis Dornier</t>
  </si>
  <si>
    <t>AA520</t>
  </si>
  <si>
    <t>CD</t>
  </si>
  <si>
    <t>Sparking Cider &gt;5.5% &lt;8.5%</t>
  </si>
  <si>
    <t>Wine   -   Port</t>
  </si>
  <si>
    <t>Port</t>
  </si>
  <si>
    <t>51R</t>
  </si>
  <si>
    <t>NAS</t>
  </si>
  <si>
    <t>SPIRITS - NON ALCHOLIC SPIRITS</t>
  </si>
  <si>
    <t>Mezcal</t>
  </si>
  <si>
    <t>7C4</t>
  </si>
  <si>
    <t>Spirits   -   Brandy</t>
  </si>
  <si>
    <t>32B</t>
  </si>
  <si>
    <t>Draught Cola</t>
  </si>
  <si>
    <t>5cl x 120</t>
  </si>
  <si>
    <t>Poland</t>
  </si>
  <si>
    <t>XFMA</t>
  </si>
  <si>
    <t xml:space="preserve"> French Green</t>
  </si>
  <si>
    <t>FG</t>
  </si>
  <si>
    <t>V1991</t>
  </si>
  <si>
    <t>Bourboulenc</t>
  </si>
  <si>
    <t>594</t>
  </si>
  <si>
    <t>Finland</t>
  </si>
  <si>
    <t>53Z</t>
  </si>
  <si>
    <t>Wine   -   ARGENTINA - CALLIA</t>
  </si>
  <si>
    <t>ARGENTINA - CALLIA</t>
  </si>
  <si>
    <t>AA  Pol Roger</t>
  </si>
  <si>
    <t>AA610</t>
  </si>
  <si>
    <t>CE</t>
  </si>
  <si>
    <t>Sparkling Cider &gt;= 8.5%</t>
  </si>
  <si>
    <t>Wine   -   Red</t>
  </si>
  <si>
    <t>Red</t>
  </si>
  <si>
    <t>SNA</t>
  </si>
  <si>
    <t>SPIRITS - NON ALCOHOLIC SPIRIT</t>
  </si>
  <si>
    <t>Non Traditional</t>
  </si>
  <si>
    <t>22012190 - ??</t>
  </si>
  <si>
    <t>6C2</t>
  </si>
  <si>
    <t>Spirits   -   Cachaca</t>
  </si>
  <si>
    <t>33B</t>
  </si>
  <si>
    <t>Draught Lemonade</t>
  </si>
  <si>
    <t>5cl x 180</t>
  </si>
  <si>
    <t>AAJ</t>
  </si>
  <si>
    <t>XFPO</t>
  </si>
  <si>
    <t>Fallen Leaves</t>
  </si>
  <si>
    <t>FL</t>
  </si>
  <si>
    <t>V1992</t>
  </si>
  <si>
    <t>Brachetto</t>
  </si>
  <si>
    <t>52R</t>
  </si>
  <si>
    <t>FR</t>
  </si>
  <si>
    <t>Wine   -   ARGENTINA - ETCHART</t>
  </si>
  <si>
    <t>ARGENTINA - ETCHART</t>
  </si>
  <si>
    <t>BH</t>
  </si>
  <si>
    <t>AA  Baron De Villeboerg</t>
  </si>
  <si>
    <t>AA620</t>
  </si>
  <si>
    <t>CC</t>
  </si>
  <si>
    <t>Sparkling Cider &gt;1.2% &lt;=5.5%</t>
  </si>
  <si>
    <t>Wine   -   Rosé</t>
  </si>
  <si>
    <t>Rosé</t>
  </si>
  <si>
    <t>OSP</t>
  </si>
  <si>
    <t>SPIRITS - OTHER SPIRITS</t>
  </si>
  <si>
    <t>22019000 - ??</t>
  </si>
  <si>
    <t>6A6</t>
  </si>
  <si>
    <t>Spirits   -   Cocktail Liqueurs Premium</t>
  </si>
  <si>
    <t>52G</t>
  </si>
  <si>
    <t>34B</t>
  </si>
  <si>
    <t>Draught Mixers</t>
  </si>
  <si>
    <t>5cl x 192</t>
  </si>
  <si>
    <t>Reh Kendermann</t>
  </si>
  <si>
    <t>XFRK</t>
  </si>
  <si>
    <t>Fueille Morte</t>
  </si>
  <si>
    <t>FM</t>
  </si>
  <si>
    <t>V1993</t>
  </si>
  <si>
    <t>Bual</t>
  </si>
  <si>
    <t>648</t>
  </si>
  <si>
    <t>6CM</t>
  </si>
  <si>
    <t>790</t>
  </si>
  <si>
    <t>Wine   -   ARGENTINA - PURO</t>
  </si>
  <si>
    <t>ARGENTINA - PURO</t>
  </si>
  <si>
    <t>AA  Montaubret</t>
  </si>
  <si>
    <t>AA630</t>
  </si>
  <si>
    <t>W6</t>
  </si>
  <si>
    <t>Sparkling Wine &gt;=8.5%  &lt;=15%</t>
  </si>
  <si>
    <t>Wine   -   Sake</t>
  </si>
  <si>
    <t>Sake</t>
  </si>
  <si>
    <t>51P</t>
  </si>
  <si>
    <t>SPIRITS - RTD</t>
  </si>
  <si>
    <t>Other Brandy</t>
  </si>
  <si>
    <t>5B9</t>
  </si>
  <si>
    <t>Spirits   -   Cocktail Liqueurs Std</t>
  </si>
  <si>
    <t>35B</t>
  </si>
  <si>
    <t>Draught Other Carbonates</t>
  </si>
  <si>
    <t>6cl x 6</t>
  </si>
  <si>
    <t>6cl</t>
  </si>
  <si>
    <t>AAG</t>
  </si>
  <si>
    <t>Republic of Macedonia</t>
  </si>
  <si>
    <t>Green Glass</t>
  </si>
  <si>
    <t>G</t>
  </si>
  <si>
    <t>V1994</t>
  </si>
  <si>
    <t>671</t>
  </si>
  <si>
    <t>Georgia</t>
  </si>
  <si>
    <t>525</t>
  </si>
  <si>
    <t>GE</t>
  </si>
  <si>
    <t>Wine   -   ARGENTINA - SALENTEIN ESTATE</t>
  </si>
  <si>
    <t>ARGENTINA - SALENTEIN ESTATE</t>
  </si>
  <si>
    <t>AA  Serge Mathieu</t>
  </si>
  <si>
    <t>AA640</t>
  </si>
  <si>
    <t>W5</t>
  </si>
  <si>
    <t>Sparkling Wine &gt;5.5% &lt;8.5%</t>
  </si>
  <si>
    <t>Wine   -   Sparkling Red</t>
  </si>
  <si>
    <t>Sparkling Red</t>
  </si>
  <si>
    <t>SPIRITS - RUM</t>
  </si>
  <si>
    <t>Pisco</t>
  </si>
  <si>
    <t>22029010 - ??</t>
  </si>
  <si>
    <t>5Q3</t>
  </si>
  <si>
    <t>Spirits   -   Cocktail Puree</t>
  </si>
  <si>
    <t>36B</t>
  </si>
  <si>
    <t>Draught Stout/Porter</t>
  </si>
  <si>
    <t>8cl x 6</t>
  </si>
  <si>
    <t>8cl</t>
  </si>
  <si>
    <t>99J</t>
  </si>
  <si>
    <t>Ridgeview</t>
  </si>
  <si>
    <t>XFRI</t>
  </si>
  <si>
    <t>Green Bordeaux</t>
  </si>
  <si>
    <t>V1995</t>
  </si>
  <si>
    <t>Cabernet Franc</t>
  </si>
  <si>
    <t>52T</t>
  </si>
  <si>
    <t>DE</t>
  </si>
  <si>
    <t>Wine   -   ARGENTINA - VISTALBA</t>
  </si>
  <si>
    <t>ARGENTINA - VISTALBA</t>
  </si>
  <si>
    <t>BF</t>
  </si>
  <si>
    <t>AA  Albert Beerens</t>
  </si>
  <si>
    <t>AA650</t>
  </si>
  <si>
    <t>SB</t>
  </si>
  <si>
    <t>Spirits (other than UK whisky)</t>
  </si>
  <si>
    <t>Wine   -   Sparkling Rosé</t>
  </si>
  <si>
    <t>Sparkling Rosé</t>
  </si>
  <si>
    <t>SCH</t>
  </si>
  <si>
    <t>SPIRITS - SCHNAPPS</t>
  </si>
  <si>
    <t>Plain Vodka</t>
  </si>
  <si>
    <t>5S1</t>
  </si>
  <si>
    <t>Spirits   -   Cocktail Solutions</t>
  </si>
  <si>
    <t>37B</t>
  </si>
  <si>
    <t>Energy</t>
  </si>
  <si>
    <t>9.8cl x 5 x 12</t>
  </si>
  <si>
    <t>9.8cl</t>
  </si>
  <si>
    <t>70</t>
  </si>
  <si>
    <t>Royal Tokaji</t>
  </si>
  <si>
    <t>Green Gilded</t>
  </si>
  <si>
    <t>GG</t>
  </si>
  <si>
    <t>V1996</t>
  </si>
  <si>
    <t>Cabernet Sauvignon</t>
  </si>
  <si>
    <t>Ghana</t>
  </si>
  <si>
    <t>554</t>
  </si>
  <si>
    <t>GH</t>
  </si>
  <si>
    <t>Wine   -   AUSTRALIA - BAY OF FIRES</t>
  </si>
  <si>
    <t>AUSTRALIA - BAY OF FIRES</t>
  </si>
  <si>
    <t>AA  Besserat de Bellefon</t>
  </si>
  <si>
    <t>AA660</t>
  </si>
  <si>
    <t>SA</t>
  </si>
  <si>
    <t>Spirits-based: Ready-to-Drink</t>
  </si>
  <si>
    <t>Wine   -   Sparkling White</t>
  </si>
  <si>
    <t>Sparkling White</t>
  </si>
  <si>
    <t>TEQ</t>
  </si>
  <si>
    <t>SPIRITS - TEQUILA MEZCAL</t>
  </si>
  <si>
    <t>22029011 - ??</t>
  </si>
  <si>
    <t>5Z2</t>
  </si>
  <si>
    <t>Spirits   -   Cocktails Sirops</t>
  </si>
  <si>
    <t>37D</t>
  </si>
  <si>
    <t>English Deluxe Whisky</t>
  </si>
  <si>
    <t>10cl x 6</t>
  </si>
  <si>
    <t>10cl</t>
  </si>
  <si>
    <t>10D</t>
  </si>
  <si>
    <t>XFSL</t>
  </si>
  <si>
    <t>Gold Glass</t>
  </si>
  <si>
    <t>GO</t>
  </si>
  <si>
    <t>V1997</t>
  </si>
  <si>
    <t>Caladoc</t>
  </si>
  <si>
    <t>736</t>
  </si>
  <si>
    <t>53S</t>
  </si>
  <si>
    <t>GR</t>
  </si>
  <si>
    <t>Wine   -   AUSTRALIA - BERRI ESTATES</t>
  </si>
  <si>
    <t>AUSTRALIA - BERRI ESTATES</t>
  </si>
  <si>
    <t>BV</t>
  </si>
  <si>
    <t>AA  Boizel own label</t>
  </si>
  <si>
    <t>AA670</t>
  </si>
  <si>
    <t>CA2</t>
  </si>
  <si>
    <t>STILL CIDER &gt;1.2% &lt;=6.9%</t>
  </si>
  <si>
    <t>Wine   -   Sparkling Wine Red</t>
  </si>
  <si>
    <t>Sparkling Wine Red</t>
  </si>
  <si>
    <t>VER</t>
  </si>
  <si>
    <t>SPIRITS - VERMOUTH</t>
  </si>
  <si>
    <t>Reposado / Anejo Tequila</t>
  </si>
  <si>
    <t>22029019 - ??</t>
  </si>
  <si>
    <t>5Z1</t>
  </si>
  <si>
    <t>Spirits   -   Cognac Superior</t>
  </si>
  <si>
    <t>55A</t>
  </si>
  <si>
    <t>Entry / Exclusive</t>
  </si>
  <si>
    <t>10 cl x 10</t>
  </si>
  <si>
    <t>10 cl</t>
  </si>
  <si>
    <t>701</t>
  </si>
  <si>
    <t>Somerset (brandy)</t>
  </si>
  <si>
    <t>XFSO</t>
  </si>
  <si>
    <t>Green PET</t>
  </si>
  <si>
    <t>GP</t>
  </si>
  <si>
    <t>V1998</t>
  </si>
  <si>
    <t>Canaiolo</t>
  </si>
  <si>
    <t>693</t>
  </si>
  <si>
    <t>Grenada</t>
  </si>
  <si>
    <t>645</t>
  </si>
  <si>
    <t>549</t>
  </si>
  <si>
    <t>GD</t>
  </si>
  <si>
    <t>Wine   -   AUSTRALIA - BETWEEN THORNS</t>
  </si>
  <si>
    <t>AUSTRALIA - BETWEEN THORNS</t>
  </si>
  <si>
    <t>BW</t>
  </si>
  <si>
    <t>AA  Charles Henry</t>
  </si>
  <si>
    <t>AA680</t>
  </si>
  <si>
    <t>STILL CIDER &gt;1.2% &lt;=7.5%</t>
  </si>
  <si>
    <t>Don’t Use</t>
  </si>
  <si>
    <t>Wine   -   Sparkling Wine Rosé</t>
  </si>
  <si>
    <t>Sparkling Wine Rosé</t>
  </si>
  <si>
    <t>51N</t>
  </si>
  <si>
    <t>VOD</t>
  </si>
  <si>
    <t>SPIRITS - VODKA</t>
  </si>
  <si>
    <t>Rye Whiskey</t>
  </si>
  <si>
    <t>6C3</t>
  </si>
  <si>
    <t>Spirits   -   Cognac VS ***</t>
  </si>
  <si>
    <t>Cognac VS ***</t>
  </si>
  <si>
    <t>36C</t>
  </si>
  <si>
    <t>Entry/Exclusive</t>
  </si>
  <si>
    <t>10 cl x 12</t>
  </si>
  <si>
    <t>542</t>
  </si>
  <si>
    <t>XFSA</t>
  </si>
  <si>
    <t>Half Flint</t>
  </si>
  <si>
    <t>V1999</t>
  </si>
  <si>
    <t>Cannonau</t>
  </si>
  <si>
    <t>Guatemala</t>
  </si>
  <si>
    <t>588</t>
  </si>
  <si>
    <t>534</t>
  </si>
  <si>
    <t>GT</t>
  </si>
  <si>
    <t>Wine   -   AUSTRALIA - CAPE MENTELLE</t>
  </si>
  <si>
    <t>AUSTRALIA - CAPE MENTELLE</t>
  </si>
  <si>
    <t>AA  David Leclapart</t>
  </si>
  <si>
    <t>AA690</t>
  </si>
  <si>
    <t>CA1</t>
  </si>
  <si>
    <t>STILL CIDER &gt;6.9% &lt;=7.5%</t>
  </si>
  <si>
    <t>Wine   -   Sparkling Wine White</t>
  </si>
  <si>
    <t>Sparkling Wine White</t>
  </si>
  <si>
    <t>51M</t>
  </si>
  <si>
    <t>WHI</t>
  </si>
  <si>
    <t>SPIRITS - WHISKY</t>
  </si>
  <si>
    <t>7D2</t>
  </si>
  <si>
    <t>Spirits   -   Cognac VSOP</t>
  </si>
  <si>
    <t>52C</t>
  </si>
  <si>
    <t>38B</t>
  </si>
  <si>
    <t>10cl x 20</t>
  </si>
  <si>
    <t>98I</t>
  </si>
  <si>
    <t>XFSP</t>
  </si>
  <si>
    <t>Light green</t>
  </si>
  <si>
    <t>V2000</t>
  </si>
  <si>
    <t>Carignan</t>
  </si>
  <si>
    <t>Guyana</t>
  </si>
  <si>
    <t>530</t>
  </si>
  <si>
    <t>GY</t>
  </si>
  <si>
    <t>Wine   -   AUSTRALIA - CAVES ROAD</t>
  </si>
  <si>
    <t>AUSTRALIA - CAVES ROAD</t>
  </si>
  <si>
    <t>BT</t>
  </si>
  <si>
    <t>AA  Henri Benoit</t>
  </si>
  <si>
    <t>AA700</t>
  </si>
  <si>
    <t>CB</t>
  </si>
  <si>
    <t>Still Cider &gt;7.5% &lt;8.5%</t>
  </si>
  <si>
    <t>Wine   -   White</t>
  </si>
  <si>
    <t>FOR</t>
  </si>
  <si>
    <t>WINE - FORTIFIED</t>
  </si>
  <si>
    <t>7B5</t>
  </si>
  <si>
    <t>Spirits   -   Cognac XO</t>
  </si>
  <si>
    <t>39B</t>
  </si>
  <si>
    <t>10 cl x 24</t>
  </si>
  <si>
    <t>Switzerland</t>
  </si>
  <si>
    <t>XFSW</t>
  </si>
  <si>
    <t>Masson Green</t>
  </si>
  <si>
    <t>MG</t>
  </si>
  <si>
    <t>V2001</t>
  </si>
  <si>
    <t>Carinena</t>
  </si>
  <si>
    <t>685</t>
  </si>
  <si>
    <t>Haiti</t>
  </si>
  <si>
    <t>646</t>
  </si>
  <si>
    <t>550</t>
  </si>
  <si>
    <t>HT</t>
  </si>
  <si>
    <t>Wine   -   AUSTRALIA - CHALK HILL</t>
  </si>
  <si>
    <t>AUSTRALIA - CHALK HILL</t>
  </si>
  <si>
    <t>BQ</t>
  </si>
  <si>
    <t>AA  Irroy</t>
  </si>
  <si>
    <t>AA710</t>
  </si>
  <si>
    <t>W2</t>
  </si>
  <si>
    <t>Still or S'ling Wine &gt;15%&lt;=22%</t>
  </si>
  <si>
    <t>Champagne   -   Champagne</t>
  </si>
  <si>
    <t>50H</t>
  </si>
  <si>
    <t>NTR</t>
  </si>
  <si>
    <t>WINE - NON TRADITIONAL</t>
  </si>
  <si>
    <t>Sparkling Low/No Alcohol</t>
  </si>
  <si>
    <t>7C7</t>
  </si>
  <si>
    <t>Spirits   -   Gin Flavoured</t>
  </si>
  <si>
    <t>Gin Flavoured</t>
  </si>
  <si>
    <t>40B</t>
  </si>
  <si>
    <t>Estate</t>
  </si>
  <si>
    <t>10 cl x 25</t>
  </si>
  <si>
    <t>XFTY</t>
  </si>
  <si>
    <t>Moss Greeen</t>
  </si>
  <si>
    <t>MO</t>
  </si>
  <si>
    <t>V2002</t>
  </si>
  <si>
    <t>Carmenère</t>
  </si>
  <si>
    <t>Holland</t>
  </si>
  <si>
    <t>53O</t>
  </si>
  <si>
    <t>NL</t>
  </si>
  <si>
    <t>Wine   -   AUSTRALIA - GRAHAM NORTON</t>
  </si>
  <si>
    <t>AUSTRALIA - GRAHAM NORTON</t>
  </si>
  <si>
    <t>BO</t>
  </si>
  <si>
    <t>AA  Jacques Selosse</t>
  </si>
  <si>
    <t>AA720</t>
  </si>
  <si>
    <t>W3</t>
  </si>
  <si>
    <t>Still or Sparkling Wine &gt;22.0%</t>
  </si>
  <si>
    <t>Champagne   -   Champagne Rosé NV</t>
  </si>
  <si>
    <t>Champagne Rosé NV</t>
  </si>
  <si>
    <t>SAK</t>
  </si>
  <si>
    <t>WINE - SAKE</t>
  </si>
  <si>
    <t>Speyside - Single Malt</t>
  </si>
  <si>
    <t>5C0</t>
  </si>
  <si>
    <t>Spirits   -   Gin Liqueurs</t>
  </si>
  <si>
    <t>Gin Liqueurs</t>
  </si>
  <si>
    <t>41B</t>
  </si>
  <si>
    <t>10 cl x 48</t>
  </si>
  <si>
    <t>51V</t>
  </si>
  <si>
    <t>UK Delivered</t>
  </si>
  <si>
    <t>Metallic Pink</t>
  </si>
  <si>
    <t>MP</t>
  </si>
  <si>
    <t>V2003</t>
  </si>
  <si>
    <t>Carricante</t>
  </si>
  <si>
    <t>669</t>
  </si>
  <si>
    <t>Honduras</t>
  </si>
  <si>
    <t>869</t>
  </si>
  <si>
    <t>567</t>
  </si>
  <si>
    <t>HN</t>
  </si>
  <si>
    <t>Wine   -   AUSTRALIA - HARDYS</t>
  </si>
  <si>
    <t>AUSTRALIA - HARDYS</t>
  </si>
  <si>
    <t>AA  Nicolas Feuillatte</t>
  </si>
  <si>
    <t>AA730</t>
  </si>
  <si>
    <t>Still Wine &gt;5.5% &lt;=15.0%</t>
  </si>
  <si>
    <t>Champagne   -   Champagne Rosé Prestige</t>
  </si>
  <si>
    <t>Champagne Rosé Prestige</t>
  </si>
  <si>
    <t>SPA</t>
  </si>
  <si>
    <t>WINE - SPARKLING</t>
  </si>
  <si>
    <t>Spiced Rum</t>
  </si>
  <si>
    <t>5C1</t>
  </si>
  <si>
    <t>Spirits   -   Gin Premium</t>
  </si>
  <si>
    <t>Gin Premium</t>
  </si>
  <si>
    <t>42B</t>
  </si>
  <si>
    <t>10 cl x 54</t>
  </si>
  <si>
    <t>58B</t>
  </si>
  <si>
    <t>XFUR</t>
  </si>
  <si>
    <t>Oak</t>
  </si>
  <si>
    <t>OA</t>
  </si>
  <si>
    <t>V2004</t>
  </si>
  <si>
    <t>Castelao</t>
  </si>
  <si>
    <t>HU</t>
  </si>
  <si>
    <t>Wine   -   AUSTRALIA - JJ HAHN</t>
  </si>
  <si>
    <t>AUSTRALIA - JJ HAHN</t>
  </si>
  <si>
    <t>AA  Pannier</t>
  </si>
  <si>
    <t>AA740</t>
  </si>
  <si>
    <t>SC</t>
  </si>
  <si>
    <t>UK produced blended whisky</t>
  </si>
  <si>
    <t>Champagne   -   Champagne Rosé Vintage</t>
  </si>
  <si>
    <t>Champagne Rosé Vintage</t>
  </si>
  <si>
    <t>STI</t>
  </si>
  <si>
    <t>WINE - STILL</t>
  </si>
  <si>
    <t>5C2</t>
  </si>
  <si>
    <t>Spirits   -   Gin Std</t>
  </si>
  <si>
    <t>Gin Std</t>
  </si>
  <si>
    <t>43B</t>
  </si>
  <si>
    <t>Fruit/Mixed Draught Cider</t>
  </si>
  <si>
    <t>10 cl x 60</t>
  </si>
  <si>
    <t>541</t>
  </si>
  <si>
    <t>XFUS</t>
  </si>
  <si>
    <t>Oliv Green</t>
  </si>
  <si>
    <t>OG</t>
  </si>
  <si>
    <t>V2005</t>
  </si>
  <si>
    <t>Castelão</t>
  </si>
  <si>
    <t>6BP</t>
  </si>
  <si>
    <t>Iceland</t>
  </si>
  <si>
    <t>54D</t>
  </si>
  <si>
    <t>IS</t>
  </si>
  <si>
    <t>Wine   -   AUSTRALIA - JOJO'S JETTY</t>
  </si>
  <si>
    <t>AUSTRALIA - JOJO'S JETTY</t>
  </si>
  <si>
    <t>AA  Tsarine</t>
  </si>
  <si>
    <t>AA750</t>
  </si>
  <si>
    <t>SD</t>
  </si>
  <si>
    <t>UK produced grain whisky</t>
  </si>
  <si>
    <t>Champagne   -   Champagne White NV</t>
  </si>
  <si>
    <t>Champagne White NV</t>
  </si>
  <si>
    <t>Still Low/No Alcohol</t>
  </si>
  <si>
    <t>5C3</t>
  </si>
  <si>
    <t>Spirits   -   Gin Super Premium</t>
  </si>
  <si>
    <t>Gin Super Premium</t>
  </si>
  <si>
    <t>44B</t>
  </si>
  <si>
    <t>Fruit/Mixed Packaged Cider</t>
  </si>
  <si>
    <t>10 cl x 300</t>
  </si>
  <si>
    <t>Opaque (White Sleeve)</t>
  </si>
  <si>
    <t>OWS</t>
  </si>
  <si>
    <t>V2006</t>
  </si>
  <si>
    <t>Catarratto</t>
  </si>
  <si>
    <t>53J</t>
  </si>
  <si>
    <t>IN</t>
  </si>
  <si>
    <t>Wine   -   AUSTRALIA - OAKRIDGE</t>
  </si>
  <si>
    <t>AUSTRALIA - OAKRIDGE</t>
  </si>
  <si>
    <t>AA  Veuve Delaroy</t>
  </si>
  <si>
    <t>AA760</t>
  </si>
  <si>
    <t>SE</t>
  </si>
  <si>
    <t>UK produced malt whisky</t>
  </si>
  <si>
    <t>Champagne   -   Champagne White Prestige</t>
  </si>
  <si>
    <t>Tequila Blanco</t>
  </si>
  <si>
    <t>5Z6</t>
  </si>
  <si>
    <t>Spirits   -   Gin Value</t>
  </si>
  <si>
    <t>Gin Value</t>
  </si>
  <si>
    <t>45B</t>
  </si>
  <si>
    <t>11 cl x 12</t>
  </si>
  <si>
    <t>11cl</t>
  </si>
  <si>
    <t>Painted</t>
  </si>
  <si>
    <t>P</t>
  </si>
  <si>
    <t>V2007</t>
  </si>
  <si>
    <t>Chardonnay</t>
  </si>
  <si>
    <t>Indonesia</t>
  </si>
  <si>
    <t>868</t>
  </si>
  <si>
    <t>543</t>
  </si>
  <si>
    <t>ID</t>
  </si>
  <si>
    <t>Wine   -   AUSTRALIA - SHINGLEBACK</t>
  </si>
  <si>
    <t>AUSTRALIA - SHINGLEBACK</t>
  </si>
  <si>
    <t>AS  France</t>
  </si>
  <si>
    <t>AS100</t>
  </si>
  <si>
    <t>ZZ</t>
  </si>
  <si>
    <t>No Alcohol</t>
  </si>
  <si>
    <t>Champagne   -   Champagne White Vintage</t>
  </si>
  <si>
    <t>7A1</t>
  </si>
  <si>
    <t xml:space="preserve">Spirits   -   Liqueurs Cream / Coffee </t>
  </si>
  <si>
    <t xml:space="preserve">Liqueurs Cream / Coffee </t>
  </si>
  <si>
    <t>46B</t>
  </si>
  <si>
    <t>11.8 cl x 12</t>
  </si>
  <si>
    <t>11.8 cl</t>
  </si>
  <si>
    <t>Pink Coated</t>
  </si>
  <si>
    <t>PK</t>
  </si>
  <si>
    <t>V2008</t>
  </si>
  <si>
    <t>Chenin Blanc</t>
  </si>
  <si>
    <t>IRAQ</t>
  </si>
  <si>
    <t>IQ</t>
  </si>
  <si>
    <t>IE</t>
  </si>
  <si>
    <t>Wine   -   AUSTRALIA - SHORT MILE BAY</t>
  </si>
  <si>
    <t>AUSTRALIA - SHORT MILE BAY</t>
  </si>
  <si>
    <t>AS  Italy - Banfi</t>
  </si>
  <si>
    <t>AS200</t>
  </si>
  <si>
    <t>Non drinks   -   Milk &amp; Sugar</t>
  </si>
  <si>
    <t>Milk &amp; Sugar</t>
  </si>
  <si>
    <t>Whiskies of the World</t>
  </si>
  <si>
    <t>7C8</t>
  </si>
  <si>
    <t>Spirits   -   Liqueurs General</t>
  </si>
  <si>
    <t>Liqueurs General</t>
  </si>
  <si>
    <t>47B</t>
  </si>
  <si>
    <t>12cl x 6</t>
  </si>
  <si>
    <t>12cl</t>
  </si>
  <si>
    <t>10C</t>
  </si>
  <si>
    <t>Red Glass</t>
  </si>
  <si>
    <t>R</t>
  </si>
  <si>
    <t>V2009</t>
  </si>
  <si>
    <t>Ciliegolo</t>
  </si>
  <si>
    <t>Ireland</t>
  </si>
  <si>
    <t>53B</t>
  </si>
  <si>
    <t>Wine   -   AUSTRALIA - STARVE DOG LANE</t>
  </si>
  <si>
    <t>AUSTRALIA - STARVE DOG LANE</t>
  </si>
  <si>
    <t>BJ</t>
  </si>
  <si>
    <t>AS  France - Caves Emile Cheysson</t>
  </si>
  <si>
    <t>AS205</t>
  </si>
  <si>
    <t>Non drinks   -   Miscellaneous Bar Snacks</t>
  </si>
  <si>
    <t>Miscellaneous Bar Snacks</t>
  </si>
  <si>
    <t>White Rum</t>
  </si>
  <si>
    <t>22041091 - ??</t>
  </si>
  <si>
    <t>5C6</t>
  </si>
  <si>
    <t>Spirits   -   Liqueurs Italian</t>
  </si>
  <si>
    <t>Liqueurs Italian</t>
  </si>
  <si>
    <t>49B</t>
  </si>
  <si>
    <t>12.5 cl x 48</t>
  </si>
  <si>
    <t>12.5cl</t>
  </si>
  <si>
    <t>Silver</t>
  </si>
  <si>
    <t>S</t>
  </si>
  <si>
    <t>V2010</t>
  </si>
  <si>
    <t>Cinsault</t>
  </si>
  <si>
    <t>IT</t>
  </si>
  <si>
    <t>BN</t>
  </si>
  <si>
    <t>AS  Italy - Cavicchioli</t>
  </si>
  <si>
    <t>AS210</t>
  </si>
  <si>
    <t>Non drinks   -   Fruit/Mixed</t>
  </si>
  <si>
    <t>Fruit/Mixed</t>
  </si>
  <si>
    <t>51S</t>
  </si>
  <si>
    <t>5C7</t>
  </si>
  <si>
    <t>Spirits   -   Mezcal</t>
  </si>
  <si>
    <t>14.8cl x 12</t>
  </si>
  <si>
    <t>14.8cl</t>
  </si>
  <si>
    <t>72</t>
  </si>
  <si>
    <t>Transparent</t>
  </si>
  <si>
    <t>T</t>
  </si>
  <si>
    <t>V2011</t>
  </si>
  <si>
    <t>Clairette</t>
  </si>
  <si>
    <t>Jamaica</t>
  </si>
  <si>
    <t>53L</t>
  </si>
  <si>
    <t>JM</t>
  </si>
  <si>
    <t>Wine   -   AUSTRIA - SOELLNER</t>
  </si>
  <si>
    <t>AUSTRIA - SOELLNER</t>
  </si>
  <si>
    <t>AS  Italy - Conti Neri</t>
  </si>
  <si>
    <t>AS215</t>
  </si>
  <si>
    <t>Hot Beverages   -   Coffee</t>
  </si>
  <si>
    <t>Coffee</t>
  </si>
  <si>
    <t>5C4</t>
  </si>
  <si>
    <t>15cl x 6</t>
  </si>
  <si>
    <t>15cl</t>
  </si>
  <si>
    <t>Tinted Bottle</t>
  </si>
  <si>
    <t>TB</t>
  </si>
  <si>
    <t>V2012</t>
  </si>
  <si>
    <t>Colombard</t>
  </si>
  <si>
    <t>53D</t>
  </si>
  <si>
    <t>JP</t>
  </si>
  <si>
    <t>Wine   -   AUSTRIA - WILLI OPITZ</t>
  </si>
  <si>
    <t>AUSTRIA - WILLI OPITZ</t>
  </si>
  <si>
    <t>BY</t>
  </si>
  <si>
    <t>AS  Italy - Filarino</t>
  </si>
  <si>
    <t>AS220</t>
  </si>
  <si>
    <t>Hot Beverages   -   Tea</t>
  </si>
  <si>
    <t>Tea</t>
  </si>
  <si>
    <t>22041094 - ??</t>
  </si>
  <si>
    <t>5V8</t>
  </si>
  <si>
    <t>52B</t>
  </si>
  <si>
    <t>Good</t>
  </si>
  <si>
    <t>15cl x 10</t>
  </si>
  <si>
    <t>99Y</t>
  </si>
  <si>
    <t>Tradiver</t>
  </si>
  <si>
    <t>TRA</t>
  </si>
  <si>
    <t>V2013</t>
  </si>
  <si>
    <t>Colorino</t>
  </si>
  <si>
    <t>Java</t>
  </si>
  <si>
    <t>Wine   -   CHILE</t>
  </si>
  <si>
    <t>CHILE</t>
  </si>
  <si>
    <t>AS  Italy - Jeio</t>
  </si>
  <si>
    <t>AS225</t>
  </si>
  <si>
    <t>Other   -   Admin</t>
  </si>
  <si>
    <t>22041096 - ??</t>
  </si>
  <si>
    <t>5Y2</t>
  </si>
  <si>
    <t>Spirits   -   Rum Agricole</t>
  </si>
  <si>
    <t>Rum Agricole</t>
  </si>
  <si>
    <t>Imported Whiskey</t>
  </si>
  <si>
    <t>15 cl x 12</t>
  </si>
  <si>
    <t>15 cl</t>
  </si>
  <si>
    <t>UVAG</t>
  </si>
  <si>
    <t>UV</t>
  </si>
  <si>
    <t>V2014</t>
  </si>
  <si>
    <t>Cordisco</t>
  </si>
  <si>
    <t>742</t>
  </si>
  <si>
    <t>Kazakhstan</t>
  </si>
  <si>
    <t>578</t>
  </si>
  <si>
    <t>KZ</t>
  </si>
  <si>
    <t>AS  Italy - Key Keg Italian</t>
  </si>
  <si>
    <t>AS230</t>
  </si>
  <si>
    <t>POS   -   POS</t>
  </si>
  <si>
    <t>5V2</t>
  </si>
  <si>
    <t>Spirits   -   Rum Dark</t>
  </si>
  <si>
    <t>Rum Dark</t>
  </si>
  <si>
    <t>54B</t>
  </si>
  <si>
    <t>Italian Liqueurs</t>
  </si>
  <si>
    <t>15cl x 12</t>
  </si>
  <si>
    <t>74</t>
  </si>
  <si>
    <t>VAV</t>
  </si>
  <si>
    <t>V2015</t>
  </si>
  <si>
    <t>Cortese</t>
  </si>
  <si>
    <t>Kenya</t>
  </si>
  <si>
    <t>890</t>
  </si>
  <si>
    <t>574</t>
  </si>
  <si>
    <t>KE</t>
  </si>
  <si>
    <t>Wine   -   CHILE - ERRÁZURIZ ESTATE</t>
  </si>
  <si>
    <t>CHILE - ERRÁZURIZ ESTATE</t>
  </si>
  <si>
    <t>AS  Italy - Maeli</t>
  </si>
  <si>
    <t>AS235</t>
  </si>
  <si>
    <t xml:space="preserve">Unclassified - Sector </t>
  </si>
  <si>
    <t>Unclassified - Sub Sector</t>
  </si>
  <si>
    <t>7D3</t>
  </si>
  <si>
    <t>Spirits   -   Rum Golden</t>
  </si>
  <si>
    <t>Rum Golden</t>
  </si>
  <si>
    <t>55B</t>
  </si>
  <si>
    <t>Keg Ale</t>
  </si>
  <si>
    <t>15 cl x 24</t>
  </si>
  <si>
    <t>W</t>
  </si>
  <si>
    <t>V2016</t>
  </si>
  <si>
    <t>Corvina</t>
  </si>
  <si>
    <t>Korea</t>
  </si>
  <si>
    <t>612</t>
  </si>
  <si>
    <t>KR</t>
  </si>
  <si>
    <t>Wine   -   CHILE - LUIS FELIPE EDWARDS</t>
  </si>
  <si>
    <t>CHILE - LUIS FELIPE EDWARDS</t>
  </si>
  <si>
    <t>AS  Italy - Martini</t>
  </si>
  <si>
    <t>AS240</t>
  </si>
  <si>
    <t>22042100 - ??</t>
  </si>
  <si>
    <t>5Z5</t>
  </si>
  <si>
    <t>Spirits   -   Rum Spiced / Flavoured</t>
  </si>
  <si>
    <t>Rum Spiced / Flavoured</t>
  </si>
  <si>
    <t>56B</t>
  </si>
  <si>
    <t>Limited Allocation</t>
  </si>
  <si>
    <t>14.8 cl x 12</t>
  </si>
  <si>
    <t>14.8 cl</t>
  </si>
  <si>
    <t>WHITE FROSTED</t>
  </si>
  <si>
    <t>WF</t>
  </si>
  <si>
    <t>V2017</t>
  </si>
  <si>
    <t>Corvinone</t>
  </si>
  <si>
    <t>629</t>
  </si>
  <si>
    <t>6BT</t>
  </si>
  <si>
    <t>Laos</t>
  </si>
  <si>
    <t>559</t>
  </si>
  <si>
    <t>Wine   -   CHILE - VERAMONTE</t>
  </si>
  <si>
    <t>CHILE - VERAMONTE</t>
  </si>
  <si>
    <t>AS  Italy - Mosketto</t>
  </si>
  <si>
    <t>AS245</t>
  </si>
  <si>
    <t>22042106 - ??</t>
  </si>
  <si>
    <t>5Y8</t>
  </si>
  <si>
    <t>Spirits   -   Rum White</t>
  </si>
  <si>
    <t>Rum White</t>
  </si>
  <si>
    <t>57B</t>
  </si>
  <si>
    <t>16 cl x 12</t>
  </si>
  <si>
    <t>16cl</t>
  </si>
  <si>
    <t>Yellow Glass</t>
  </si>
  <si>
    <t>Y</t>
  </si>
  <si>
    <t>V2018</t>
  </si>
  <si>
    <t>Dolcetto</t>
  </si>
  <si>
    <t>Latvia</t>
  </si>
  <si>
    <t>655</t>
  </si>
  <si>
    <t>557</t>
  </si>
  <si>
    <t>LV</t>
  </si>
  <si>
    <t>Wine   -   CHINA</t>
  </si>
  <si>
    <t>CHINA</t>
  </si>
  <si>
    <t>AS  Italy - Piccini</t>
  </si>
  <si>
    <t>AS250</t>
  </si>
  <si>
    <t>22042107 - ??</t>
  </si>
  <si>
    <t>6C4</t>
  </si>
  <si>
    <t>Spirits   -   Schnapps</t>
  </si>
  <si>
    <t>Schnapps</t>
  </si>
  <si>
    <t>16 cl x 24</t>
  </si>
  <si>
    <t>16 cl</t>
  </si>
  <si>
    <t>717</t>
  </si>
  <si>
    <t>V2019</t>
  </si>
  <si>
    <t>Dornfelder</t>
  </si>
  <si>
    <t>595</t>
  </si>
  <si>
    <t>LB</t>
  </si>
  <si>
    <t>Wine   -   DESSERT WINE</t>
  </si>
  <si>
    <t>DESSERT WINE</t>
  </si>
  <si>
    <t>GI</t>
  </si>
  <si>
    <t>AS  Italy - Secco Italian Bubbles</t>
  </si>
  <si>
    <t>AS255</t>
  </si>
  <si>
    <t>22042108 - ??</t>
  </si>
  <si>
    <t>5Y9</t>
  </si>
  <si>
    <t>Spirits   -   Shots 30% or below</t>
  </si>
  <si>
    <t>Shots 30% or below</t>
  </si>
  <si>
    <t>59B</t>
  </si>
  <si>
    <t>16 cl x 48</t>
  </si>
  <si>
    <t>V2020</t>
  </si>
  <si>
    <t>Espadeiro</t>
  </si>
  <si>
    <t>663</t>
  </si>
  <si>
    <t>Martinique</t>
  </si>
  <si>
    <t>647</t>
  </si>
  <si>
    <t>MQ</t>
  </si>
  <si>
    <t>Wine   -   ENGLAND</t>
  </si>
  <si>
    <t>ENGLAND</t>
  </si>
  <si>
    <t>AS  Italy - Soranzo</t>
  </si>
  <si>
    <t>AS260</t>
  </si>
  <si>
    <t>5C8</t>
  </si>
  <si>
    <t>Spirits   -   Shots above 30%</t>
  </si>
  <si>
    <t>Shots above 30%</t>
  </si>
  <si>
    <t>60B</t>
  </si>
  <si>
    <t>18cl x 1</t>
  </si>
  <si>
    <t>18cl</t>
  </si>
  <si>
    <t>98G</t>
  </si>
  <si>
    <t>V2021</t>
  </si>
  <si>
    <t>Falanghina</t>
  </si>
  <si>
    <t>620</t>
  </si>
  <si>
    <t>5AZ</t>
  </si>
  <si>
    <t>Mauritius</t>
  </si>
  <si>
    <t>553</t>
  </si>
  <si>
    <t>MU</t>
  </si>
  <si>
    <t>Wine   -   FORTIFIED BRITISH WINES</t>
  </si>
  <si>
    <t>FORTIFIED BRITISH WINES</t>
  </si>
  <si>
    <t>U2</t>
  </si>
  <si>
    <t>AS  Italy - Tosti</t>
  </si>
  <si>
    <t>AS265</t>
  </si>
  <si>
    <t>22042111 - ??</t>
  </si>
  <si>
    <t>5C9</t>
  </si>
  <si>
    <t>Spirits   -   Single Serve</t>
  </si>
  <si>
    <t>Single Serve</t>
  </si>
  <si>
    <t>61B</t>
  </si>
  <si>
    <t>NAB/LAB Lager</t>
  </si>
  <si>
    <t>18.75 cl x 4</t>
  </si>
  <si>
    <t>18.75 cl</t>
  </si>
  <si>
    <t>722</t>
  </si>
  <si>
    <t>VMV</t>
  </si>
  <si>
    <t>Famoso</t>
  </si>
  <si>
    <t>740</t>
  </si>
  <si>
    <t>Mexico</t>
  </si>
  <si>
    <t>MX</t>
  </si>
  <si>
    <t>Wine   -   FORTIFIED WINE</t>
  </si>
  <si>
    <t>FORTIFIED WINE</t>
  </si>
  <si>
    <t>GJ</t>
  </si>
  <si>
    <t>AS  Italy - Val D’Oca</t>
  </si>
  <si>
    <t>AS270</t>
  </si>
  <si>
    <t>5G5</t>
  </si>
  <si>
    <t>Spirits   -   Tequila Gold</t>
  </si>
  <si>
    <t>Tequila Gold</t>
  </si>
  <si>
    <t>62B</t>
  </si>
  <si>
    <t>18.75cl x 12</t>
  </si>
  <si>
    <t>18.75cl</t>
  </si>
  <si>
    <t>86</t>
  </si>
  <si>
    <t>Fiano</t>
  </si>
  <si>
    <t>Moldova</t>
  </si>
  <si>
    <t>552</t>
  </si>
  <si>
    <t>MD</t>
  </si>
  <si>
    <t>Wine   -   FRANCE - ALSACE</t>
  </si>
  <si>
    <t>FRANCE - ALSACE</t>
  </si>
  <si>
    <t>CQ</t>
  </si>
  <si>
    <t>AS  Italy - Vaporetto</t>
  </si>
  <si>
    <t>AS275</t>
  </si>
  <si>
    <t>22042112 - ??</t>
  </si>
  <si>
    <t>5D0</t>
  </si>
  <si>
    <t>Spirits   -   Tequila Silver</t>
  </si>
  <si>
    <t>Tequila Silver</t>
  </si>
  <si>
    <t>63B</t>
  </si>
  <si>
    <t>Non-Alcoholic Cider</t>
  </si>
  <si>
    <t>18.7 cl x 24</t>
  </si>
  <si>
    <t>18.7 cl</t>
  </si>
  <si>
    <t>720</t>
  </si>
  <si>
    <t>Flora</t>
  </si>
  <si>
    <t>596</t>
  </si>
  <si>
    <t>52X</t>
  </si>
  <si>
    <t>NZ</t>
  </si>
  <si>
    <t>Wine   -   FRANCE - BEAUJOLAIS</t>
  </si>
  <si>
    <t>FRANCE - BEAUJOLAIS</t>
  </si>
  <si>
    <t>AS  Italy - Villa Saletta</t>
  </si>
  <si>
    <t>AS280</t>
  </si>
  <si>
    <t>5D1</t>
  </si>
  <si>
    <t>Spirits   -   Vermouth, Aperitifs / Bitters</t>
  </si>
  <si>
    <t>Vermouth, Aperitifs / Bitters</t>
  </si>
  <si>
    <t>64B</t>
  </si>
  <si>
    <t>Packaged Ale</t>
  </si>
  <si>
    <t>18.75 cl x 24</t>
  </si>
  <si>
    <t>54F</t>
  </si>
  <si>
    <t>Frappato</t>
  </si>
  <si>
    <t>694</t>
  </si>
  <si>
    <t>6BW</t>
  </si>
  <si>
    <t>Nicaragua</t>
  </si>
  <si>
    <t>643</t>
  </si>
  <si>
    <t>546</t>
  </si>
  <si>
    <t>NI</t>
  </si>
  <si>
    <t>Wine   -   FRANCE - BERGERAC</t>
  </si>
  <si>
    <t>FRANCE - BERGERAC</t>
  </si>
  <si>
    <t>AS  Italy - Vitelli</t>
  </si>
  <si>
    <t>AS285</t>
  </si>
  <si>
    <t>7D4</t>
  </si>
  <si>
    <t>Spirits   -   Vodka Flavoured</t>
  </si>
  <si>
    <t>Vodka Flavoured</t>
  </si>
  <si>
    <t>65B</t>
  </si>
  <si>
    <t>Packaged Cola</t>
  </si>
  <si>
    <t>18 cl x 24</t>
  </si>
  <si>
    <t>Friulano</t>
  </si>
  <si>
    <t>Northern Ireland</t>
  </si>
  <si>
    <t>824</t>
  </si>
  <si>
    <t>573</t>
  </si>
  <si>
    <t>Wine   -   FRANCE - BORDEAUX</t>
  </si>
  <si>
    <t>FRANCE - BORDEAUX</t>
  </si>
  <si>
    <t>AS  Spain</t>
  </si>
  <si>
    <t>AS300</t>
  </si>
  <si>
    <t>5D2</t>
  </si>
  <si>
    <t>Spirits   -   Vodka Premium</t>
  </si>
  <si>
    <t>Vodka Premium</t>
  </si>
  <si>
    <t>66B</t>
  </si>
  <si>
    <t>Packaged Cordial</t>
  </si>
  <si>
    <t>18cl x 30</t>
  </si>
  <si>
    <t>98K</t>
  </si>
  <si>
    <t>Furmint</t>
  </si>
  <si>
    <t>526</t>
  </si>
  <si>
    <t>Norway</t>
  </si>
  <si>
    <t>NO</t>
  </si>
  <si>
    <t>Wine   -   FRANCE - BURGUNDY</t>
  </si>
  <si>
    <t>FRANCE - BURGUNDY</t>
  </si>
  <si>
    <t>AS  England - Besserat de Bellefon</t>
  </si>
  <si>
    <t>AS400</t>
  </si>
  <si>
    <t>7D5</t>
  </si>
  <si>
    <t>Spirits   -   Vodka Std</t>
  </si>
  <si>
    <t>Vodka Std</t>
  </si>
  <si>
    <t>67B</t>
  </si>
  <si>
    <t>Packaged Juice Drinks</t>
  </si>
  <si>
    <t>18.7 cl x 48</t>
  </si>
  <si>
    <t>721</t>
  </si>
  <si>
    <t>Gaglioppo</t>
  </si>
  <si>
    <t>695</t>
  </si>
  <si>
    <t>Panama</t>
  </si>
  <si>
    <t>638</t>
  </si>
  <si>
    <t>544</t>
  </si>
  <si>
    <t>PA</t>
  </si>
  <si>
    <t>Wine   -   FRANCE - CHABLIS</t>
  </si>
  <si>
    <t>FRANCE - CHABLIS</t>
  </si>
  <si>
    <t>AS  UK - Bolney Estate</t>
  </si>
  <si>
    <t>AS410</t>
  </si>
  <si>
    <t>5D3</t>
  </si>
  <si>
    <t>Spirits   -   Vodka Super Premium</t>
  </si>
  <si>
    <t>Vodka Super Premium</t>
  </si>
  <si>
    <t>68B</t>
  </si>
  <si>
    <t>Packaged Lemonade</t>
  </si>
  <si>
    <t>18.75 cl x 48</t>
  </si>
  <si>
    <t>54G</t>
  </si>
  <si>
    <t>Gamay</t>
  </si>
  <si>
    <t>Peru</t>
  </si>
  <si>
    <t>54A</t>
  </si>
  <si>
    <t>PE</t>
  </si>
  <si>
    <t>Wine   -   FRANCE - LOIRE VALLEY</t>
  </si>
  <si>
    <t>FRANCE - LOIRE VALLEY</t>
  </si>
  <si>
    <t>AS  UK - Chapel Down</t>
  </si>
  <si>
    <t>AS420</t>
  </si>
  <si>
    <t>22042119 - ??</t>
  </si>
  <si>
    <t>5D4</t>
  </si>
  <si>
    <t>Spirits   -   Vodka Value</t>
  </si>
  <si>
    <t>Vodka Value</t>
  </si>
  <si>
    <t>69B</t>
  </si>
  <si>
    <t>Packaged Mixers</t>
  </si>
  <si>
    <t>20cl x 1</t>
  </si>
  <si>
    <t>20cl</t>
  </si>
  <si>
    <t>92</t>
  </si>
  <si>
    <t>Garganega</t>
  </si>
  <si>
    <t>528</t>
  </si>
  <si>
    <t>Philippines</t>
  </si>
  <si>
    <t>644</t>
  </si>
  <si>
    <t>PH</t>
  </si>
  <si>
    <t>Wine   -   FRANCE - RHÔNE</t>
  </si>
  <si>
    <t>FRANCE - RHÔNE</t>
  </si>
  <si>
    <t>AS  England - Coates &amp; Seely</t>
  </si>
  <si>
    <t>AS430</t>
  </si>
  <si>
    <t>5D5</t>
  </si>
  <si>
    <t xml:space="preserve">Spirits   -   Whisky English </t>
  </si>
  <si>
    <t xml:space="preserve">Whisky English </t>
  </si>
  <si>
    <t>70B</t>
  </si>
  <si>
    <t>Packaged Other Carbonates</t>
  </si>
  <si>
    <t>20 cl x 6</t>
  </si>
  <si>
    <t>59O</t>
  </si>
  <si>
    <t>Garnacha</t>
  </si>
  <si>
    <t>681</t>
  </si>
  <si>
    <t>6CB</t>
  </si>
  <si>
    <t>53V</t>
  </si>
  <si>
    <t>PL</t>
  </si>
  <si>
    <t>Wine   -   FRANCE - SOUTHERN FRANCE</t>
  </si>
  <si>
    <t>FRANCE - SOUTHERN FRANCE</t>
  </si>
  <si>
    <t>CR</t>
  </si>
  <si>
    <t>AS  UK - Hush Heath Estate</t>
  </si>
  <si>
    <t>AS440</t>
  </si>
  <si>
    <t>5X5</t>
  </si>
  <si>
    <t>Spirits   -   Whisky English Deluxe</t>
  </si>
  <si>
    <t>Whisky English Deluxe</t>
  </si>
  <si>
    <t>71B</t>
  </si>
  <si>
    <t>Packaged Pure Juice</t>
  </si>
  <si>
    <t>20cl x 8</t>
  </si>
  <si>
    <t>99A</t>
  </si>
  <si>
    <t>Garnacha Blanca</t>
  </si>
  <si>
    <t>696</t>
  </si>
  <si>
    <t>PT</t>
  </si>
  <si>
    <t>CS</t>
  </si>
  <si>
    <t>AS  UK - Nyetimber</t>
  </si>
  <si>
    <t>AS450</t>
  </si>
  <si>
    <t>22042124 - ??</t>
  </si>
  <si>
    <t>5D6</t>
  </si>
  <si>
    <t xml:space="preserve">Spirits   -   Whisky Grain </t>
  </si>
  <si>
    <t xml:space="preserve">Whisky Grain </t>
  </si>
  <si>
    <t>72B</t>
  </si>
  <si>
    <t>Packaged Stout/Porter</t>
  </si>
  <si>
    <t>20 cl x 12</t>
  </si>
  <si>
    <t>Garnatxa</t>
  </si>
  <si>
    <t>657</t>
  </si>
  <si>
    <t>Puerto Rico</t>
  </si>
  <si>
    <t>PR</t>
  </si>
  <si>
    <t>CT</t>
  </si>
  <si>
    <t>AS  UK - Ridgeview</t>
  </si>
  <si>
    <t>AS460</t>
  </si>
  <si>
    <t>22042126 - ??</t>
  </si>
  <si>
    <t>5D7</t>
  </si>
  <si>
    <t xml:space="preserve">Spirits   -   Whisky Imported </t>
  </si>
  <si>
    <t xml:space="preserve">Whisky Imported </t>
  </si>
  <si>
    <t>73B</t>
  </si>
  <si>
    <t>20 cl x 24</t>
  </si>
  <si>
    <t>GAVI</t>
  </si>
  <si>
    <t>5AT</t>
  </si>
  <si>
    <t>Romania</t>
  </si>
  <si>
    <t>630</t>
  </si>
  <si>
    <t>540</t>
  </si>
  <si>
    <t>RO</t>
  </si>
  <si>
    <t>Wine   -   GERMANY - MOSEL</t>
  </si>
  <si>
    <t>GERMANY - MOSEL</t>
  </si>
  <si>
    <t>AS  Brazil</t>
  </si>
  <si>
    <t>AS500</t>
  </si>
  <si>
    <t>5D8</t>
  </si>
  <si>
    <t xml:space="preserve">Spirits   -   Whisky Scottish Blended De-luxe </t>
  </si>
  <si>
    <t xml:space="preserve">Whisky Scottish Blended De-luxe </t>
  </si>
  <si>
    <t>74B</t>
  </si>
  <si>
    <t>20 cl x 30</t>
  </si>
  <si>
    <t>20 cl</t>
  </si>
  <si>
    <t>725</t>
  </si>
  <si>
    <t>Gewürztraminer</t>
  </si>
  <si>
    <t>Russia</t>
  </si>
  <si>
    <t>53X</t>
  </si>
  <si>
    <t>RU</t>
  </si>
  <si>
    <t>Wine   -   GERMANY - RHEINHESSEN</t>
  </si>
  <si>
    <t>GERMANY - RHEINHESSEN</t>
  </si>
  <si>
    <t>CV</t>
  </si>
  <si>
    <t>AS  Chile</t>
  </si>
  <si>
    <t>AS600</t>
  </si>
  <si>
    <t>5D9</t>
  </si>
  <si>
    <t xml:space="preserve">Spirits   -   Whisky Scottish Blended Std </t>
  </si>
  <si>
    <t xml:space="preserve">Whisky Scottish Blended Std </t>
  </si>
  <si>
    <t>75B</t>
  </si>
  <si>
    <t>20cl x 36</t>
  </si>
  <si>
    <t>65</t>
  </si>
  <si>
    <t>Glara</t>
  </si>
  <si>
    <t>Scotland</t>
  </si>
  <si>
    <t>53A</t>
  </si>
  <si>
    <t>Wine   -   GREECE</t>
  </si>
  <si>
    <t>GREECE</t>
  </si>
  <si>
    <t>CW</t>
  </si>
  <si>
    <t>AS  South Africa</t>
  </si>
  <si>
    <t>AS700</t>
  </si>
  <si>
    <t>22042132 - ??</t>
  </si>
  <si>
    <t>5E0</t>
  </si>
  <si>
    <t>Spirits   -   Whisky Scottish Blended Value</t>
  </si>
  <si>
    <t>Whisky Scottish Blended Value</t>
  </si>
  <si>
    <t>76B</t>
  </si>
  <si>
    <t>Premium Draught Cider</t>
  </si>
  <si>
    <t>20 cl x 40</t>
  </si>
  <si>
    <t>726</t>
  </si>
  <si>
    <t>Glera</t>
  </si>
  <si>
    <t>5AQ</t>
  </si>
  <si>
    <t>Serbia</t>
  </si>
  <si>
    <t>649</t>
  </si>
  <si>
    <t>547</t>
  </si>
  <si>
    <t>SP</t>
  </si>
  <si>
    <t>Wine   -   HUNGARY</t>
  </si>
  <si>
    <t>HUNGARY</t>
  </si>
  <si>
    <t>CX</t>
  </si>
  <si>
    <t>AS  Australia</t>
  </si>
  <si>
    <t>AS800</t>
  </si>
  <si>
    <t>5X2</t>
  </si>
  <si>
    <t>Spirits   -   Whisky Scottish Malt</t>
  </si>
  <si>
    <t>Whisky Scottish Malt</t>
  </si>
  <si>
    <t>77B</t>
  </si>
  <si>
    <t>Premium Draught Lager</t>
  </si>
  <si>
    <t>20 cl x 48</t>
  </si>
  <si>
    <t>52O</t>
  </si>
  <si>
    <t>Godello</t>
  </si>
  <si>
    <t>611</t>
  </si>
  <si>
    <t>Seychelles</t>
  </si>
  <si>
    <t>650</t>
  </si>
  <si>
    <t>Wine   -   ITALY</t>
  </si>
  <si>
    <t>ITALY</t>
  </si>
  <si>
    <t>AS  New Zealand</t>
  </si>
  <si>
    <t>AS900</t>
  </si>
  <si>
    <t>5E1</t>
  </si>
  <si>
    <t>78B</t>
  </si>
  <si>
    <t>Premium Packaged Cider</t>
  </si>
  <si>
    <t>20cl x 216</t>
  </si>
  <si>
    <t>66</t>
  </si>
  <si>
    <t>Graciano</t>
  </si>
  <si>
    <t>597</t>
  </si>
  <si>
    <t>Siberia</t>
  </si>
  <si>
    <t>626</t>
  </si>
  <si>
    <t>538</t>
  </si>
  <si>
    <t>DP</t>
  </si>
  <si>
    <t>AS  Argentina</t>
  </si>
  <si>
    <t>AS950</t>
  </si>
  <si>
    <t>5E2</t>
  </si>
  <si>
    <t>RTD   -   RTD Value</t>
  </si>
  <si>
    <t>RTD Value</t>
  </si>
  <si>
    <t>79B</t>
  </si>
  <si>
    <t>Premium Packaged Lager</t>
  </si>
  <si>
    <t>23 cl x 72</t>
  </si>
  <si>
    <t>23 cl</t>
  </si>
  <si>
    <t>727</t>
  </si>
  <si>
    <t>Grauer Burgunder</t>
  </si>
  <si>
    <t>697</t>
  </si>
  <si>
    <t>Singapore</t>
  </si>
  <si>
    <t>53Y</t>
  </si>
  <si>
    <t>SG</t>
  </si>
  <si>
    <t>Wine   -   ITALY - ABRUZZO</t>
  </si>
  <si>
    <t>ITALY - ABRUZZO</t>
  </si>
  <si>
    <t>AT  Argentina</t>
  </si>
  <si>
    <t>AT100</t>
  </si>
  <si>
    <t>22042136 - ??</t>
  </si>
  <si>
    <t>5X1</t>
  </si>
  <si>
    <t>Soft Drinks   -   Adult Softs</t>
  </si>
  <si>
    <t>80B</t>
  </si>
  <si>
    <t>Price Fighter</t>
  </si>
  <si>
    <t>25 cl x 6</t>
  </si>
  <si>
    <t>25 cl</t>
  </si>
  <si>
    <t>729</t>
  </si>
  <si>
    <t>Grecanico</t>
  </si>
  <si>
    <t>698</t>
  </si>
  <si>
    <t>Slovakia</t>
  </si>
  <si>
    <t>873</t>
  </si>
  <si>
    <t>SK</t>
  </si>
  <si>
    <t>Wine   -   ITALY - CAMPANIA</t>
  </si>
  <si>
    <t>ITALY - CAMPANIA</t>
  </si>
  <si>
    <t>DM</t>
  </si>
  <si>
    <t>AT  Australia</t>
  </si>
  <si>
    <t>AT200</t>
  </si>
  <si>
    <t>22042137 - ??</t>
  </si>
  <si>
    <t>5Z9</t>
  </si>
  <si>
    <t>Soft Drinks   -   Carbonated</t>
  </si>
  <si>
    <t>81B</t>
  </si>
  <si>
    <t>25cl x 6</t>
  </si>
  <si>
    <t>25cl</t>
  </si>
  <si>
    <t>10E</t>
  </si>
  <si>
    <t>Grechetto</t>
  </si>
  <si>
    <t>791</t>
  </si>
  <si>
    <t>SI</t>
  </si>
  <si>
    <t>Wine   -   ITALY - FRIULI - VENEZIA GIULI</t>
  </si>
  <si>
    <t>ITALY - FRIULI - VENEZIA GIULI</t>
  </si>
  <si>
    <t>AT  England - Chapel Down</t>
  </si>
  <si>
    <t>AT300</t>
  </si>
  <si>
    <t>5E3</t>
  </si>
  <si>
    <t>Soft Drinks   -   Draught Cola</t>
  </si>
  <si>
    <t>82B</t>
  </si>
  <si>
    <t>25 cl x 12</t>
  </si>
  <si>
    <t>Greco</t>
  </si>
  <si>
    <t>598</t>
  </si>
  <si>
    <t>ZA</t>
  </si>
  <si>
    <t>Wine   -   ITALY - LAZIO</t>
  </si>
  <si>
    <t>ITALY - LAZIO</t>
  </si>
  <si>
    <t>DI</t>
  </si>
  <si>
    <t>AT  England - Camel Valley</t>
  </si>
  <si>
    <t>AT320</t>
  </si>
  <si>
    <t>7D6</t>
  </si>
  <si>
    <t>Soft Drinks   -   Draught Cordial</t>
  </si>
  <si>
    <t>Draught Cordial</t>
  </si>
  <si>
    <t>52I</t>
  </si>
  <si>
    <t>83B</t>
  </si>
  <si>
    <t>25 cl x 20</t>
  </si>
  <si>
    <t>728</t>
  </si>
  <si>
    <t>Grenache</t>
  </si>
  <si>
    <t>52V</t>
  </si>
  <si>
    <t>ES</t>
  </si>
  <si>
    <t>Wine   -   ITALY - MARCHE</t>
  </si>
  <si>
    <t>ITALY - MARCHE</t>
  </si>
  <si>
    <t>DJ</t>
  </si>
  <si>
    <t>AT  England - Ridgeview</t>
  </si>
  <si>
    <t>AT340</t>
  </si>
  <si>
    <t>22042138 - ??</t>
  </si>
  <si>
    <t>5W9</t>
  </si>
  <si>
    <t>Soft Drinks   -   Draught Juice</t>
  </si>
  <si>
    <t>Draught Juice</t>
  </si>
  <si>
    <t>84B</t>
  </si>
  <si>
    <t>25 cl x 24</t>
  </si>
  <si>
    <t>Grenache Blanc</t>
  </si>
  <si>
    <t>680</t>
  </si>
  <si>
    <t>Sri Lanka</t>
  </si>
  <si>
    <t>651</t>
  </si>
  <si>
    <t>LK</t>
  </si>
  <si>
    <t>Wine   -   ITALY - PAVIA</t>
  </si>
  <si>
    <t>ITALY - PAVIA</t>
  </si>
  <si>
    <t>DF</t>
  </si>
  <si>
    <t>AT  France - Sauvion</t>
  </si>
  <si>
    <t>AT400</t>
  </si>
  <si>
    <t>6A8</t>
  </si>
  <si>
    <t>Soft Drinks   -   Draught Lemonade</t>
  </si>
  <si>
    <t>85B</t>
  </si>
  <si>
    <t>25 cl x 36</t>
  </si>
  <si>
    <t>52Q</t>
  </si>
  <si>
    <t>Grenache Blanc/Garnacha Blanca</t>
  </si>
  <si>
    <t>St Lucia</t>
  </si>
  <si>
    <t>579</t>
  </si>
  <si>
    <t>Wine   -   ITALY - PIEMONTE</t>
  </si>
  <si>
    <t>ITALY - PIEMONTE</t>
  </si>
  <si>
    <t>AT  France - Château de Montguéret</t>
  </si>
  <si>
    <t>AT420</t>
  </si>
  <si>
    <t>22042141 - ??</t>
  </si>
  <si>
    <t>6B7</t>
  </si>
  <si>
    <t>Soft Drinks   -   Draught Mixers</t>
  </si>
  <si>
    <t>86B</t>
  </si>
  <si>
    <t>25 cl x 48</t>
  </si>
  <si>
    <t>Grenache Gris</t>
  </si>
  <si>
    <t>679</t>
  </si>
  <si>
    <t>Sweden</t>
  </si>
  <si>
    <t>53W</t>
  </si>
  <si>
    <t>Wine   -   ITALY - SARDEGNA</t>
  </si>
  <si>
    <t>ITALY - SARDEGNA</t>
  </si>
  <si>
    <t>AT  France - Belaire</t>
  </si>
  <si>
    <t>AT430</t>
  </si>
  <si>
    <t>5E4</t>
  </si>
  <si>
    <t>Soft Drinks   -   Draught Other Carbonates</t>
  </si>
  <si>
    <t>87B</t>
  </si>
  <si>
    <t>27.5 cl x 12</t>
  </si>
  <si>
    <t>27.5 cl</t>
  </si>
  <si>
    <t>730</t>
  </si>
  <si>
    <t>Grenache/Garnacha</t>
  </si>
  <si>
    <t>656</t>
  </si>
  <si>
    <t>558</t>
  </si>
  <si>
    <t>Wine   -   ITALY - SICILIA &amp; PUGLIA</t>
  </si>
  <si>
    <t>ITALY - SICILIA &amp; PUGLIA</t>
  </si>
  <si>
    <t>DN</t>
  </si>
  <si>
    <t>AT  France - Domaine Zinck</t>
  </si>
  <si>
    <t>AT450</t>
  </si>
  <si>
    <t>7D7</t>
  </si>
  <si>
    <t>Soft Drinks   -   Energy</t>
  </si>
  <si>
    <t>88B</t>
  </si>
  <si>
    <t>28.8 cl x 27</t>
  </si>
  <si>
    <t>28.8 cl</t>
  </si>
  <si>
    <t>731</t>
  </si>
  <si>
    <t>Grillo</t>
  </si>
  <si>
    <t>Taiwan</t>
  </si>
  <si>
    <t>571</t>
  </si>
  <si>
    <t>TW</t>
  </si>
  <si>
    <t>Wine   -   ITALY - TOSCANA</t>
  </si>
  <si>
    <t>ITALY - TOSCANA</t>
  </si>
  <si>
    <t>AT  Italy - Rocco Venezia</t>
  </si>
  <si>
    <t>AT460</t>
  </si>
  <si>
    <t>22042142 - ??</t>
  </si>
  <si>
    <t>5G7</t>
  </si>
  <si>
    <t>89B</t>
  </si>
  <si>
    <t>30 cl x 6</t>
  </si>
  <si>
    <t>30 cl</t>
  </si>
  <si>
    <t>Grolleau</t>
  </si>
  <si>
    <t>Thailand</t>
  </si>
  <si>
    <t>53K</t>
  </si>
  <si>
    <t>TH</t>
  </si>
  <si>
    <t>Wine   -   ITALY - TRENTINO</t>
  </si>
  <si>
    <t>ITALY - TRENTINO</t>
  </si>
  <si>
    <t>DB</t>
  </si>
  <si>
    <t>AT  Italy - Bolla</t>
  </si>
  <si>
    <t>AT480</t>
  </si>
  <si>
    <t>5E5</t>
  </si>
  <si>
    <t>Soft Drinks   -   Packaged Cola</t>
  </si>
  <si>
    <t>90B</t>
  </si>
  <si>
    <t>Scottish Blended De-luxe Whisk</t>
  </si>
  <si>
    <t>30 cl x 10</t>
  </si>
  <si>
    <t>733</t>
  </si>
  <si>
    <t>Gros Manseng</t>
  </si>
  <si>
    <t>699</t>
  </si>
  <si>
    <t>Trinidad and Tobago</t>
  </si>
  <si>
    <t>TT</t>
  </si>
  <si>
    <t>Wine   -   ITALY - UMBRIA</t>
  </si>
  <si>
    <t>ITALY - UMBRIA</t>
  </si>
  <si>
    <t>DH</t>
  </si>
  <si>
    <t>AT  Italy - Bottega</t>
  </si>
  <si>
    <t>AT500</t>
  </si>
  <si>
    <t>7D8</t>
  </si>
  <si>
    <t>Soft Drinks   -   Packaged Cordial</t>
  </si>
  <si>
    <t>91B</t>
  </si>
  <si>
    <t>Scottish Blended Std Whisky</t>
  </si>
  <si>
    <t>30 cl x 12</t>
  </si>
  <si>
    <t>734</t>
  </si>
  <si>
    <t>Grüner Veltliner</t>
  </si>
  <si>
    <t>Tunisia</t>
  </si>
  <si>
    <t>TN</t>
  </si>
  <si>
    <t>Wine   -   ITALY - VENETO</t>
  </si>
  <si>
    <t>ITALY - VENETO</t>
  </si>
  <si>
    <t>DD</t>
  </si>
  <si>
    <t>AT  Italy - Fantinel</t>
  </si>
  <si>
    <t>AT510</t>
  </si>
  <si>
    <t>22042143 - ??</t>
  </si>
  <si>
    <t>5Y0</t>
  </si>
  <si>
    <t>Soft Drinks   -   Packaged Juice Drinks</t>
  </si>
  <si>
    <t>92B</t>
  </si>
  <si>
    <t>Scottish Blended Value</t>
  </si>
  <si>
    <t>30 cl x 24</t>
  </si>
  <si>
    <t>735</t>
  </si>
  <si>
    <t>Hárslevelû</t>
  </si>
  <si>
    <t>700</t>
  </si>
  <si>
    <t>6CO</t>
  </si>
  <si>
    <t>TR</t>
  </si>
  <si>
    <t>Wine   -   ITALY - VENEZIE</t>
  </si>
  <si>
    <t>ITALY - VENEZIE</t>
  </si>
  <si>
    <t>DC</t>
  </si>
  <si>
    <t>AT  Italy - Gancia</t>
  </si>
  <si>
    <t>AT520</t>
  </si>
  <si>
    <t>5E6</t>
  </si>
  <si>
    <t>Soft Drinks   -   Packaged Lemonade</t>
  </si>
  <si>
    <t>93B</t>
  </si>
  <si>
    <t>Scottish Malt</t>
  </si>
  <si>
    <t>32 cl x 12</t>
  </si>
  <si>
    <t>32cl</t>
  </si>
  <si>
    <t>Hondarribi Zuri</t>
  </si>
  <si>
    <t>UK</t>
  </si>
  <si>
    <t>556</t>
  </si>
  <si>
    <t>Wine   -   LEBANON</t>
  </si>
  <si>
    <t>LEBANON</t>
  </si>
  <si>
    <t>DR</t>
  </si>
  <si>
    <t>AT  Italy - Da Luca</t>
  </si>
  <si>
    <t>AT525</t>
  </si>
  <si>
    <t>22042144 - ??</t>
  </si>
  <si>
    <t>5Y1</t>
  </si>
  <si>
    <t>Soft Drinks   -   Packaged Mixers</t>
  </si>
  <si>
    <t>94B</t>
  </si>
  <si>
    <t>32 cl x 24</t>
  </si>
  <si>
    <t>32 cl</t>
  </si>
  <si>
    <t>Huxelrebe</t>
  </si>
  <si>
    <t>600</t>
  </si>
  <si>
    <t>Wine   -   NEW ZEALAND</t>
  </si>
  <si>
    <t>NEW ZEALAND</t>
  </si>
  <si>
    <t>EA</t>
  </si>
  <si>
    <t>AT  Italy - Bocelli</t>
  </si>
  <si>
    <t>AT530</t>
  </si>
  <si>
    <t>5E7</t>
  </si>
  <si>
    <t>Soft Drinks   -   Packaged Other Carbonates</t>
  </si>
  <si>
    <t>52H</t>
  </si>
  <si>
    <t>95B</t>
  </si>
  <si>
    <t>33 cl x 12</t>
  </si>
  <si>
    <t>33cl</t>
  </si>
  <si>
    <t>Inzolia</t>
  </si>
  <si>
    <t>792</t>
  </si>
  <si>
    <t>UY</t>
  </si>
  <si>
    <t>EB</t>
  </si>
  <si>
    <t>AT  Italy - Conti D'Arco</t>
  </si>
  <si>
    <t>AT535</t>
  </si>
  <si>
    <t>7D9</t>
  </si>
  <si>
    <t>Soft Drinks   -   Packaged Pure Juice</t>
  </si>
  <si>
    <t>96B</t>
  </si>
  <si>
    <t>33 cl x 15</t>
  </si>
  <si>
    <t>33 cl</t>
  </si>
  <si>
    <t>Jaquère</t>
  </si>
  <si>
    <t>53C</t>
  </si>
  <si>
    <t>US</t>
  </si>
  <si>
    <t>Wine   -   NEW ZEALAND - NOBILO</t>
  </si>
  <si>
    <t>NEW ZEALAND - NOBILO</t>
  </si>
  <si>
    <t>EC</t>
  </si>
  <si>
    <t>AT  Italy -Le Altane</t>
  </si>
  <si>
    <t>AT540</t>
  </si>
  <si>
    <t>5E8</t>
  </si>
  <si>
    <t>Soft Drinks   -   Soda Syphon</t>
  </si>
  <si>
    <t>Soda Syphon</t>
  </si>
  <si>
    <t>97B</t>
  </si>
  <si>
    <t>Sparkling Water</t>
  </si>
  <si>
    <t>33 cl x 16</t>
  </si>
  <si>
    <t>741</t>
  </si>
  <si>
    <t>Kadarka</t>
  </si>
  <si>
    <t>6DE</t>
  </si>
  <si>
    <t>Venezuela</t>
  </si>
  <si>
    <t>54H</t>
  </si>
  <si>
    <t>Wine   -   NEW ZEALAND - SOUTHERN RIVERS</t>
  </si>
  <si>
    <t>NEW ZEALAND - SOUTHERN RIVERS</t>
  </si>
  <si>
    <t>ED</t>
  </si>
  <si>
    <t>AT  Italy - Parini</t>
  </si>
  <si>
    <t>AT545</t>
  </si>
  <si>
    <t>22042147 - ??</t>
  </si>
  <si>
    <t>5X7</t>
  </si>
  <si>
    <t>Soft Drinks   -   Sport</t>
  </si>
  <si>
    <t>Sport</t>
  </si>
  <si>
    <t>98B</t>
  </si>
  <si>
    <t>Sparkling Wine Rose</t>
  </si>
  <si>
    <t>33 cl x 24</t>
  </si>
  <si>
    <t>Kekfrankos</t>
  </si>
  <si>
    <t>667</t>
  </si>
  <si>
    <t>Vietnam</t>
  </si>
  <si>
    <t>Wine   -   NON-GRAPE</t>
  </si>
  <si>
    <t>NON-GRAPE</t>
  </si>
  <si>
    <t>U1</t>
  </si>
  <si>
    <t>AT  Italy - Voga</t>
  </si>
  <si>
    <t>AT550</t>
  </si>
  <si>
    <t>5E9</t>
  </si>
  <si>
    <t>Soft Drinks   -   Tetra Packs</t>
  </si>
  <si>
    <t>Tetra Packs</t>
  </si>
  <si>
    <t>99B</t>
  </si>
  <si>
    <t>33 cl x 30</t>
  </si>
  <si>
    <t>Királyleányka</t>
  </si>
  <si>
    <t>704</t>
  </si>
  <si>
    <t>Wales</t>
  </si>
  <si>
    <t>54S</t>
  </si>
  <si>
    <t>Wine   -   PALMER &amp; HARVEY</t>
  </si>
  <si>
    <t>PALMER &amp; HARVEY</t>
  </si>
  <si>
    <t>LJ</t>
  </si>
  <si>
    <t>AT  Italy - Galanti</t>
  </si>
  <si>
    <t>AT555</t>
  </si>
  <si>
    <t>22042148 - ??</t>
  </si>
  <si>
    <t>5X8</t>
  </si>
  <si>
    <t>Soft Drinks   -   Water Flavoured</t>
  </si>
  <si>
    <t>Water Flavoured</t>
  </si>
  <si>
    <t>Speciality Draught Lager</t>
  </si>
  <si>
    <t>34cl x 6</t>
  </si>
  <si>
    <t>34cl</t>
  </si>
  <si>
    <t>9Z9</t>
  </si>
  <si>
    <t>Lacrima</t>
  </si>
  <si>
    <t>705</t>
  </si>
  <si>
    <t>Wine   -   PORTUGAL</t>
  </si>
  <si>
    <t>PORTUGAL</t>
  </si>
  <si>
    <t>AT  Italy - Il Baco da Seta</t>
  </si>
  <si>
    <t>AT560</t>
  </si>
  <si>
    <t>7C9</t>
  </si>
  <si>
    <t>Soft Drinks   -   Water Sparkling</t>
  </si>
  <si>
    <t>Water Sparkling</t>
  </si>
  <si>
    <t>11C</t>
  </si>
  <si>
    <t>Speciality Packaged Lager</t>
  </si>
  <si>
    <t>34 cl x 72</t>
  </si>
  <si>
    <t>34 cl</t>
  </si>
  <si>
    <t>743</t>
  </si>
  <si>
    <t>Lagrein</t>
  </si>
  <si>
    <t>Wine   -   PUNCH WINES</t>
  </si>
  <si>
    <t>PUNCH WINES</t>
  </si>
  <si>
    <t>LI</t>
  </si>
  <si>
    <t>AT  Italy - Sant' Orsola</t>
  </si>
  <si>
    <t>AT565</t>
  </si>
  <si>
    <t>5F0</t>
  </si>
  <si>
    <t>Water Still</t>
  </si>
  <si>
    <t>12C</t>
  </si>
  <si>
    <t>Spiced/Fruit</t>
  </si>
  <si>
    <t>35cl x 3</t>
  </si>
  <si>
    <t>35cl</t>
  </si>
  <si>
    <t>71</t>
  </si>
  <si>
    <t>Lambrusco di Sorbara</t>
  </si>
  <si>
    <t>683</t>
  </si>
  <si>
    <t>Wine   -   Red - Argentina</t>
  </si>
  <si>
    <t>Red - Argentina</t>
  </si>
  <si>
    <t>HA</t>
  </si>
  <si>
    <t>AT  Italy - San Salvatore</t>
  </si>
  <si>
    <t>AT570</t>
  </si>
  <si>
    <t>5F1</t>
  </si>
  <si>
    <t>Wine   -   Australian</t>
  </si>
  <si>
    <t>Australian</t>
  </si>
  <si>
    <t>13C</t>
  </si>
  <si>
    <t>Spirit Packaged Lager</t>
  </si>
  <si>
    <t>35 cl x 4</t>
  </si>
  <si>
    <t>35 cl</t>
  </si>
  <si>
    <t>744</t>
  </si>
  <si>
    <t>Leanyka</t>
  </si>
  <si>
    <t>668</t>
  </si>
  <si>
    <t>Wine   -   Red - Australia</t>
  </si>
  <si>
    <t>Red - Australia</t>
  </si>
  <si>
    <t>HB</t>
  </si>
  <si>
    <t>AT  New Zealand</t>
  </si>
  <si>
    <t>AT600</t>
  </si>
  <si>
    <t>7F1</t>
  </si>
  <si>
    <t>Wine   -   Best</t>
  </si>
  <si>
    <t>14C</t>
  </si>
  <si>
    <t>35cl x 4</t>
  </si>
  <si>
    <t>35CL</t>
  </si>
  <si>
    <t>10H</t>
  </si>
  <si>
    <t>Loureiro</t>
  </si>
  <si>
    <t>614</t>
  </si>
  <si>
    <t>6CL</t>
  </si>
  <si>
    <t>Wine   -   Red - Brazil</t>
  </si>
  <si>
    <t>Red - Brazil</t>
  </si>
  <si>
    <t>AT700</t>
  </si>
  <si>
    <t>22042167 - ??</t>
  </si>
  <si>
    <t>5X4</t>
  </si>
  <si>
    <t>Wine   -   Best Fortified Wine</t>
  </si>
  <si>
    <t>Best Fortified Wine</t>
  </si>
  <si>
    <t>15C</t>
  </si>
  <si>
    <t>Standard Draught Cider</t>
  </si>
  <si>
    <t>35 cl x 6</t>
  </si>
  <si>
    <t>55O</t>
  </si>
  <si>
    <t>Macabeo</t>
  </si>
  <si>
    <t>599</t>
  </si>
  <si>
    <t>Wine   -   Red - Canada</t>
  </si>
  <si>
    <t>Red - Canada</t>
  </si>
  <si>
    <t>AT  South Africa - Pongrácz</t>
  </si>
  <si>
    <t>AT800</t>
  </si>
  <si>
    <t>5F2</t>
  </si>
  <si>
    <t>Wine   -   Best Non - Traditional</t>
  </si>
  <si>
    <t>Best Non - Traditional</t>
  </si>
  <si>
    <t>16C</t>
  </si>
  <si>
    <t>Standard Draught Lager</t>
  </si>
  <si>
    <t>35.5 cl x 12</t>
  </si>
  <si>
    <t>35.5 cl</t>
  </si>
  <si>
    <t>745</t>
  </si>
  <si>
    <t>Maccabeu</t>
  </si>
  <si>
    <t>706</t>
  </si>
  <si>
    <t>Wine   -   Red - Chile</t>
  </si>
  <si>
    <t>Red - Chile</t>
  </si>
  <si>
    <t>AT  South Africa - Kleine Zalze</t>
  </si>
  <si>
    <t>AT820</t>
  </si>
  <si>
    <t>5F3</t>
  </si>
  <si>
    <t>Wine   -   Best Red</t>
  </si>
  <si>
    <t>Best Red</t>
  </si>
  <si>
    <t>17C</t>
  </si>
  <si>
    <t>Standard Packaged Cider</t>
  </si>
  <si>
    <t>35 cl x 12</t>
  </si>
  <si>
    <t>Maccabeu/Macabeo</t>
  </si>
  <si>
    <t>5AA</t>
  </si>
  <si>
    <t>Wine   -   Red - China</t>
  </si>
  <si>
    <t>Red - China</t>
  </si>
  <si>
    <t>AT  Spain - Cordorniu</t>
  </si>
  <si>
    <t>AT900</t>
  </si>
  <si>
    <t>22042171 - ??</t>
  </si>
  <si>
    <t>5F4</t>
  </si>
  <si>
    <t>Wine   -   Best Rosé</t>
  </si>
  <si>
    <t>Best Rosé</t>
  </si>
  <si>
    <t>18C</t>
  </si>
  <si>
    <t>Standard Packaged Lager</t>
  </si>
  <si>
    <t>35 cl x 24</t>
  </si>
  <si>
    <t>Malagouzia</t>
  </si>
  <si>
    <t>707</t>
  </si>
  <si>
    <t>Wine   -   Red - France</t>
  </si>
  <si>
    <t>Red - France</t>
  </si>
  <si>
    <t>AT  Spain - Rondel</t>
  </si>
  <si>
    <t>AT910</t>
  </si>
  <si>
    <t>22042174 - ??</t>
  </si>
  <si>
    <t>5F5</t>
  </si>
  <si>
    <t>Wine   -   Best Sake</t>
  </si>
  <si>
    <t>Best Sake</t>
  </si>
  <si>
    <t>19C</t>
  </si>
  <si>
    <t>Still Red Wine</t>
  </si>
  <si>
    <t>36cl x 6</t>
  </si>
  <si>
    <t>36cl</t>
  </si>
  <si>
    <t>95</t>
  </si>
  <si>
    <t>Malbec</t>
  </si>
  <si>
    <t>Wine   -   Red - Greece</t>
  </si>
  <si>
    <t>Red - Greece</t>
  </si>
  <si>
    <t>AT  Spain - Raimat</t>
  </si>
  <si>
    <t>AT920</t>
  </si>
  <si>
    <t>5F6</t>
  </si>
  <si>
    <t>Wine   -   Best Sparkling Wine Red</t>
  </si>
  <si>
    <t>Best Sparkling Wine Red</t>
  </si>
  <si>
    <t>20C</t>
  </si>
  <si>
    <t>Still Water</t>
  </si>
  <si>
    <t>36 x 12</t>
  </si>
  <si>
    <t>776</t>
  </si>
  <si>
    <t>Malmsey</t>
  </si>
  <si>
    <t>Wine   -   Red - Hungary</t>
  </si>
  <si>
    <t>Red - Hungary</t>
  </si>
  <si>
    <t>HI</t>
  </si>
  <si>
    <t>AT  Spain - Paco &amp; Lola</t>
  </si>
  <si>
    <t>AT930</t>
  </si>
  <si>
    <t>7F2</t>
  </si>
  <si>
    <t>Wine   -   Best Sparkling Wine Rose</t>
  </si>
  <si>
    <t>Best Sparkling Wine Rose</t>
  </si>
  <si>
    <t>21C</t>
  </si>
  <si>
    <t>37.5 cl x 1</t>
  </si>
  <si>
    <t>37.5cl</t>
  </si>
  <si>
    <t>60C</t>
  </si>
  <si>
    <t>Malvasia</t>
  </si>
  <si>
    <t>Wine   -   Red - Italy</t>
  </si>
  <si>
    <t>Red - Italy</t>
  </si>
  <si>
    <t>HJ</t>
  </si>
  <si>
    <t>AT  Spain - Freixenet</t>
  </si>
  <si>
    <t>AT940</t>
  </si>
  <si>
    <t>5W8</t>
  </si>
  <si>
    <t>Wine   -   Best Sparkling Wine White</t>
  </si>
  <si>
    <t>Best Sparkling Wine White</t>
  </si>
  <si>
    <t>22C</t>
  </si>
  <si>
    <t>37.5cl x 3</t>
  </si>
  <si>
    <t>9AB</t>
  </si>
  <si>
    <t>Malvasia Bianca</t>
  </si>
  <si>
    <t>673</t>
  </si>
  <si>
    <t>Wine   -   Red - Lebanon</t>
  </si>
  <si>
    <t>Red - Lebanon</t>
  </si>
  <si>
    <t>AT  Spain - Castellblanc</t>
  </si>
  <si>
    <t>AT950</t>
  </si>
  <si>
    <t>5F7</t>
  </si>
  <si>
    <t>Wine   -   Best White</t>
  </si>
  <si>
    <t>Best White</t>
  </si>
  <si>
    <t>35C</t>
  </si>
  <si>
    <t>37.5 cl x 4</t>
  </si>
  <si>
    <t>Malvasia Fina</t>
  </si>
  <si>
    <t>738</t>
  </si>
  <si>
    <t>Wine   -   Red - New Zealand</t>
  </si>
  <si>
    <t>Red - New Zealand</t>
  </si>
  <si>
    <t>HL</t>
  </si>
  <si>
    <t>AT  Spain - Villa Conchi</t>
  </si>
  <si>
    <t>AT960</t>
  </si>
  <si>
    <t>7F3</t>
  </si>
  <si>
    <t>Wine   -   Better</t>
  </si>
  <si>
    <t>23C</t>
  </si>
  <si>
    <t>37.5 cl x 6</t>
  </si>
  <si>
    <t>57D</t>
  </si>
  <si>
    <t>Malvasia Nera</t>
  </si>
  <si>
    <t>6DD</t>
  </si>
  <si>
    <t>Wine   -   Red - Portugal</t>
  </si>
  <si>
    <t>Red - Portugal</t>
  </si>
  <si>
    <t>HM</t>
  </si>
  <si>
    <t>AT  Spain - Casa Rojo</t>
  </si>
  <si>
    <t>AT970</t>
  </si>
  <si>
    <t>5F8</t>
  </si>
  <si>
    <t>Wine   -   Better Fortified Wine</t>
  </si>
  <si>
    <t>Better Fortified Wine</t>
  </si>
  <si>
    <t>24C</t>
  </si>
  <si>
    <t>37.5 cl x 10</t>
  </si>
  <si>
    <t>AAB</t>
  </si>
  <si>
    <t>Manseng Noir</t>
  </si>
  <si>
    <t>Wine   -   Red - Republic of Macedonia</t>
  </si>
  <si>
    <t>Red - Republic of Macedonia</t>
  </si>
  <si>
    <t>AT  Spain - Pigalle</t>
  </si>
  <si>
    <t>AT980</t>
  </si>
  <si>
    <t>7F4</t>
  </si>
  <si>
    <t>Wine   -   Better Non - Traditional</t>
  </si>
  <si>
    <t>Better Non - Traditional</t>
  </si>
  <si>
    <t>25C</t>
  </si>
  <si>
    <t>37.5 cl x 12</t>
  </si>
  <si>
    <t>Manzoni</t>
  </si>
  <si>
    <t>Wine   -   Red - South Africa</t>
  </si>
  <si>
    <t>Red - South Africa</t>
  </si>
  <si>
    <t>HO</t>
  </si>
  <si>
    <t>AU  Miscellaneous Champagne</t>
  </si>
  <si>
    <t>AU100</t>
  </si>
  <si>
    <t>5V3</t>
  </si>
  <si>
    <t>Wine   -   Better Red</t>
  </si>
  <si>
    <t>Better Red</t>
  </si>
  <si>
    <t>26C</t>
  </si>
  <si>
    <t>37.5 cl x 24</t>
  </si>
  <si>
    <t>Marsanne</t>
  </si>
  <si>
    <t>Wine   -   Red - Spain</t>
  </si>
  <si>
    <t>Red - Spain</t>
  </si>
  <si>
    <t>HP</t>
  </si>
  <si>
    <t>BA  Elevado - White</t>
  </si>
  <si>
    <t>BA100</t>
  </si>
  <si>
    <t>7F5</t>
  </si>
  <si>
    <t>Wine   -   Better Rosé</t>
  </si>
  <si>
    <t>Better Rosé</t>
  </si>
  <si>
    <t>27C</t>
  </si>
  <si>
    <t>38 cl x 24</t>
  </si>
  <si>
    <t>38 cl</t>
  </si>
  <si>
    <t>746</t>
  </si>
  <si>
    <t>Marselan</t>
  </si>
  <si>
    <t>58A</t>
  </si>
  <si>
    <t>Wine   -   Red - Turkey</t>
  </si>
  <si>
    <t>Red - Turkey</t>
  </si>
  <si>
    <t>HQ</t>
  </si>
  <si>
    <t>BA  Elevado - Red</t>
  </si>
  <si>
    <t>BA120</t>
  </si>
  <si>
    <t>5X9</t>
  </si>
  <si>
    <t>Wine   -   Better Sake</t>
  </si>
  <si>
    <t>Better Sake</t>
  </si>
  <si>
    <t>28C</t>
  </si>
  <si>
    <t>40cl x 12</t>
  </si>
  <si>
    <t>40cl</t>
  </si>
  <si>
    <t>777</t>
  </si>
  <si>
    <t>Mataro</t>
  </si>
  <si>
    <t>Wine   -   Red - UK</t>
  </si>
  <si>
    <t>Red - UK</t>
  </si>
  <si>
    <t>BA  Portillo - Rosé</t>
  </si>
  <si>
    <t>BA200</t>
  </si>
  <si>
    <t>5X0</t>
  </si>
  <si>
    <t>Wine   -   Better Sparkling Wine Red</t>
  </si>
  <si>
    <t>Better Sparkling Wine Red</t>
  </si>
  <si>
    <t>29C</t>
  </si>
  <si>
    <t>44 cl x 12</t>
  </si>
  <si>
    <t>44cl</t>
  </si>
  <si>
    <t>Mazuelo</t>
  </si>
  <si>
    <t>5AB</t>
  </si>
  <si>
    <t>Wine   -   Red - Uruguay</t>
  </si>
  <si>
    <t>Red - Uruguay</t>
  </si>
  <si>
    <t>HS</t>
  </si>
  <si>
    <t>BA  Portillo - Red</t>
  </si>
  <si>
    <t>BA220</t>
  </si>
  <si>
    <t>5V4</t>
  </si>
  <si>
    <t>Wine   -   Better Sparkling Wine Rose</t>
  </si>
  <si>
    <t>Better Sparkling Wine Rose</t>
  </si>
  <si>
    <t>30C</t>
  </si>
  <si>
    <t>Wine of Distinction</t>
  </si>
  <si>
    <t>44 cl x 16</t>
  </si>
  <si>
    <t>52J</t>
  </si>
  <si>
    <t>Melon de Bourgogne</t>
  </si>
  <si>
    <t>672</t>
  </si>
  <si>
    <t>Wine   -   Red - USA</t>
  </si>
  <si>
    <t>Red - USA</t>
  </si>
  <si>
    <t>BA  Barrel Selection</t>
  </si>
  <si>
    <t>BA300</t>
  </si>
  <si>
    <t>5W7</t>
  </si>
  <si>
    <t>Wine   -   Better Sparkling Wine White</t>
  </si>
  <si>
    <t>Better Sparkling Wine White</t>
  </si>
  <si>
    <t>34C</t>
  </si>
  <si>
    <t>World Draught Lager</t>
  </si>
  <si>
    <t>47cl x 6</t>
  </si>
  <si>
    <t>47cl</t>
  </si>
  <si>
    <t>10K</t>
  </si>
  <si>
    <t>Mencía</t>
  </si>
  <si>
    <t>615</t>
  </si>
  <si>
    <t>Wine   -   ROMANIA</t>
  </si>
  <si>
    <t>ROMANIA</t>
  </si>
  <si>
    <t>EF</t>
  </si>
  <si>
    <t>BA  Single Vineyard</t>
  </si>
  <si>
    <t>BA400</t>
  </si>
  <si>
    <t>22042185 - ??</t>
  </si>
  <si>
    <t>5V6</t>
  </si>
  <si>
    <t>Wine   -   Better White</t>
  </si>
  <si>
    <t>Better White</t>
  </si>
  <si>
    <t>32C</t>
  </si>
  <si>
    <t>World Packaged Lager</t>
  </si>
  <si>
    <t>47.3cl x 12</t>
  </si>
  <si>
    <t>47.3cl</t>
  </si>
  <si>
    <t>903</t>
  </si>
  <si>
    <t>Merenzao</t>
  </si>
  <si>
    <t>Wine   -   Rose - Argentina</t>
  </si>
  <si>
    <t>Rose - Argentina</t>
  </si>
  <si>
    <t>BA  Numina</t>
  </si>
  <si>
    <t>BA500</t>
  </si>
  <si>
    <t>5H5</t>
  </si>
  <si>
    <t>Wine   -   Branded</t>
  </si>
  <si>
    <t>47 cl x 48</t>
  </si>
  <si>
    <t>47 cl</t>
  </si>
  <si>
    <t>750</t>
  </si>
  <si>
    <t>Merlot</t>
  </si>
  <si>
    <t>Wine   -   Rose - Australia</t>
  </si>
  <si>
    <t>Rose - Australia</t>
  </si>
  <si>
    <t>HV</t>
  </si>
  <si>
    <t>BA  Primus</t>
  </si>
  <si>
    <t>BA600</t>
  </si>
  <si>
    <t>7F6</t>
  </si>
  <si>
    <t>Wine   -   Branded Red</t>
  </si>
  <si>
    <t>Branded Red</t>
  </si>
  <si>
    <t>47 cl x 72</t>
  </si>
  <si>
    <t>751</t>
  </si>
  <si>
    <t>Merwah</t>
  </si>
  <si>
    <t>5AC</t>
  </si>
  <si>
    <t>Wine   -   Rose - Chile</t>
  </si>
  <si>
    <t>Rose - Chile</t>
  </si>
  <si>
    <t>HW</t>
  </si>
  <si>
    <t>BB  White</t>
  </si>
  <si>
    <t>BB100</t>
  </si>
  <si>
    <t>22042187 - ??</t>
  </si>
  <si>
    <t>5H4</t>
  </si>
  <si>
    <t>Wine   -   Branded Rosé</t>
  </si>
  <si>
    <t>Branded Rosé</t>
  </si>
  <si>
    <t>48 cl x 4</t>
  </si>
  <si>
    <t>48 cl</t>
  </si>
  <si>
    <t>752</t>
  </si>
  <si>
    <t>Molinara</t>
  </si>
  <si>
    <t>5AD</t>
  </si>
  <si>
    <t>Wine   -   Rose - France</t>
  </si>
  <si>
    <t>Rose - France</t>
  </si>
  <si>
    <t>HX</t>
  </si>
  <si>
    <t>BB  Red</t>
  </si>
  <si>
    <t>BB120</t>
  </si>
  <si>
    <t>22042188 - ??</t>
  </si>
  <si>
    <t>5X3</t>
  </si>
  <si>
    <t>Wine   -   British</t>
  </si>
  <si>
    <t>British</t>
  </si>
  <si>
    <t>50cl x 1</t>
  </si>
  <si>
    <t>50cl</t>
  </si>
  <si>
    <t>99K</t>
  </si>
  <si>
    <t>Monastrell</t>
  </si>
  <si>
    <t>Wine   -   Rose - Greece</t>
  </si>
  <si>
    <t>Rose - Greece</t>
  </si>
  <si>
    <t>HY</t>
  </si>
  <si>
    <t>BB  Lunaris - White</t>
  </si>
  <si>
    <t>BB200</t>
  </si>
  <si>
    <t>5J0</t>
  </si>
  <si>
    <t>Wine   -   Convenience</t>
  </si>
  <si>
    <t>50cl x 3</t>
  </si>
  <si>
    <t>62C</t>
  </si>
  <si>
    <t>Mondeuse</t>
  </si>
  <si>
    <t>Wine   -   Rose - Italy</t>
  </si>
  <si>
    <t>Rose - Italy</t>
  </si>
  <si>
    <t>HZ</t>
  </si>
  <si>
    <t>BB  Lunaris - Rosé</t>
  </si>
  <si>
    <t>BB220</t>
  </si>
  <si>
    <t>5H6</t>
  </si>
  <si>
    <t>Wine   -   Cooking</t>
  </si>
  <si>
    <t>Cooking</t>
  </si>
  <si>
    <t>51Y</t>
  </si>
  <si>
    <t>50 cl x 4</t>
  </si>
  <si>
    <t>56F</t>
  </si>
  <si>
    <t>Montepulciano</t>
  </si>
  <si>
    <t>Wine   -   Rose - New Zealand</t>
  </si>
  <si>
    <t>Rose - New Zealand</t>
  </si>
  <si>
    <t>IA</t>
  </si>
  <si>
    <t>BB  Lunaris - Red</t>
  </si>
  <si>
    <t>BB240</t>
  </si>
  <si>
    <t>22042191 - ??</t>
  </si>
  <si>
    <t>5W6</t>
  </si>
  <si>
    <t>Wine   -   Cooking Wine/Condiment</t>
  </si>
  <si>
    <t>Cooking Wine/Condiment</t>
  </si>
  <si>
    <t>50 cl x 6</t>
  </si>
  <si>
    <t>Morellino</t>
  </si>
  <si>
    <t>Wine   -   Rose - Portugal</t>
  </si>
  <si>
    <t>Rose - Portugal</t>
  </si>
  <si>
    <t>IB</t>
  </si>
  <si>
    <t>BB  Selected - White</t>
  </si>
  <si>
    <t>BB300</t>
  </si>
  <si>
    <t>22042192 - ??</t>
  </si>
  <si>
    <t>5U3</t>
  </si>
  <si>
    <t>Wine   -   Entry/Exclusive</t>
  </si>
  <si>
    <t>51Z</t>
  </si>
  <si>
    <t>50 cl x 9</t>
  </si>
  <si>
    <t>50 cl</t>
  </si>
  <si>
    <t>755</t>
  </si>
  <si>
    <t>Moreto</t>
  </si>
  <si>
    <t>609</t>
  </si>
  <si>
    <t>Wine   -   Rose - South Africa</t>
  </si>
  <si>
    <t>Rose - South Africa</t>
  </si>
  <si>
    <t>IC</t>
  </si>
  <si>
    <t>BB  Selected - Red</t>
  </si>
  <si>
    <t>BB320</t>
  </si>
  <si>
    <t>5W1</t>
  </si>
  <si>
    <t>52N</t>
  </si>
  <si>
    <t>50 cl x 10</t>
  </si>
  <si>
    <t>754</t>
  </si>
  <si>
    <t>Moscatel</t>
  </si>
  <si>
    <t>Wine   -   Rose - Spain</t>
  </si>
  <si>
    <t>Rose - Spain</t>
  </si>
  <si>
    <t>BC  Red</t>
  </si>
  <si>
    <t>BC100</t>
  </si>
  <si>
    <t>7F7</t>
  </si>
  <si>
    <t>50 cl x 12</t>
  </si>
  <si>
    <t>Moscato</t>
  </si>
  <si>
    <t>621</t>
  </si>
  <si>
    <t>6BL</t>
  </si>
  <si>
    <t>Wine   -   Rose - UK</t>
  </si>
  <si>
    <t>Rose - UK</t>
  </si>
  <si>
    <t>BD  Red</t>
  </si>
  <si>
    <t>BD100</t>
  </si>
  <si>
    <t>7F8</t>
  </si>
  <si>
    <t>Wine   -   Estate</t>
  </si>
  <si>
    <t>50 cl x 15</t>
  </si>
  <si>
    <t>56C</t>
  </si>
  <si>
    <t>Moschofilero</t>
  </si>
  <si>
    <t>652</t>
  </si>
  <si>
    <t>Wine   -   Rose - USA</t>
  </si>
  <si>
    <t>Rose - USA</t>
  </si>
  <si>
    <t>IF</t>
  </si>
  <si>
    <t>BE  White</t>
  </si>
  <si>
    <t>BE100</t>
  </si>
  <si>
    <t>7F9</t>
  </si>
  <si>
    <t>52P</t>
  </si>
  <si>
    <t>50 cl x 20</t>
  </si>
  <si>
    <t>56D</t>
  </si>
  <si>
    <t>Mourvèdre</t>
  </si>
  <si>
    <t>622</t>
  </si>
  <si>
    <t>6BM</t>
  </si>
  <si>
    <t>Wine   -   SAKE</t>
  </si>
  <si>
    <t>SAKE</t>
  </si>
  <si>
    <t>M0</t>
  </si>
  <si>
    <t>BE  Red</t>
  </si>
  <si>
    <t>BE200</t>
  </si>
  <si>
    <t>7G1</t>
  </si>
  <si>
    <t>Mourvèdre/Mataro</t>
  </si>
  <si>
    <t>5AE</t>
  </si>
  <si>
    <t>Wine   -   SOUTH AFRICA</t>
  </si>
  <si>
    <t>SOUTH AFRICA</t>
  </si>
  <si>
    <t>EK</t>
  </si>
  <si>
    <t>BF  Red</t>
  </si>
  <si>
    <t>BF100</t>
  </si>
  <si>
    <t>7G2</t>
  </si>
  <si>
    <t>Wine   -   Fine Wine Fortified Wine</t>
  </si>
  <si>
    <t>Fine Wine Fortified Wine</t>
  </si>
  <si>
    <t>52 cl x 24</t>
  </si>
  <si>
    <t>52 cl</t>
  </si>
  <si>
    <t>757</t>
  </si>
  <si>
    <t>Mourvèdre/Monastrell</t>
  </si>
  <si>
    <t>675</t>
  </si>
  <si>
    <t>6DL</t>
  </si>
  <si>
    <t>Wine   -   SOUTH AFRICA - BESPOKE</t>
  </si>
  <si>
    <t>SOUTH AFRICA - BESPOKE</t>
  </si>
  <si>
    <t>EP</t>
  </si>
  <si>
    <t>BF  Trivento - White</t>
  </si>
  <si>
    <t>BF200</t>
  </si>
  <si>
    <t>5U4</t>
  </si>
  <si>
    <t>Wine   -   Fine Wine Non - Traditional</t>
  </si>
  <si>
    <t>Fine Wine Non - Traditional</t>
  </si>
  <si>
    <t>55 cl x 12</t>
  </si>
  <si>
    <t>55cl</t>
  </si>
  <si>
    <t>52K</t>
  </si>
  <si>
    <t>Müller-Thurgau</t>
  </si>
  <si>
    <t>545</t>
  </si>
  <si>
    <t>Wine   -   SOUTH AFRICA - CULLINAN VIEW</t>
  </si>
  <si>
    <t>SOUTH AFRICA - CULLINAN VIEW</t>
  </si>
  <si>
    <t>EQ</t>
  </si>
  <si>
    <t>BF  Square Ranch - Red</t>
  </si>
  <si>
    <t>BF300</t>
  </si>
  <si>
    <t>7G3</t>
  </si>
  <si>
    <t>Wine   -   Fine Wine Red</t>
  </si>
  <si>
    <t>Fine Wine Red</t>
  </si>
  <si>
    <t>60 cl x 4</t>
  </si>
  <si>
    <t>60 cl</t>
  </si>
  <si>
    <t>760</t>
  </si>
  <si>
    <t>Muscad de Frontignan</t>
  </si>
  <si>
    <t>Wine   -   SOUTH AFRICA - DROSTDY-HOF</t>
  </si>
  <si>
    <t>SOUTH AFRICA - DROSTDY-HOF</t>
  </si>
  <si>
    <t>EJ</t>
  </si>
  <si>
    <t>BG  Red</t>
  </si>
  <si>
    <t>BG100</t>
  </si>
  <si>
    <t>7G4</t>
  </si>
  <si>
    <t>Wine   -   Fine Wine Rosé</t>
  </si>
  <si>
    <t>Fine Wine Rosé</t>
  </si>
  <si>
    <t>60 cl x 6</t>
  </si>
  <si>
    <t>761</t>
  </si>
  <si>
    <t>Muscadet</t>
  </si>
  <si>
    <t>Wine   -   SOUTH AFRICA - DURBANVILLE HIL</t>
  </si>
  <si>
    <t>SOUTH AFRICA - DURBANVILLE HIL</t>
  </si>
  <si>
    <t>EI</t>
  </si>
  <si>
    <t>BG  Oakridge - Red</t>
  </si>
  <si>
    <t>BG200</t>
  </si>
  <si>
    <t>7G5</t>
  </si>
  <si>
    <t>Wine   -   Fine Wine Sake</t>
  </si>
  <si>
    <t>Fine Wine Sake</t>
  </si>
  <si>
    <t>60 cl x 8</t>
  </si>
  <si>
    <t>762</t>
  </si>
  <si>
    <t>Muscat</t>
  </si>
  <si>
    <t>677</t>
  </si>
  <si>
    <t>Wine   -   SOUTH AFRICA - FISH HOEK</t>
  </si>
  <si>
    <t>SOUTH AFRICA - FISH HOEK</t>
  </si>
  <si>
    <t>EO</t>
  </si>
  <si>
    <t>BH  Privado - White</t>
  </si>
  <si>
    <t>BH100</t>
  </si>
  <si>
    <t>7G6</t>
  </si>
  <si>
    <t>Wine   -   Fine Wine Sparkling Wine Red</t>
  </si>
  <si>
    <t>Fine Wine Sparkling Wine Red</t>
  </si>
  <si>
    <t>60 cl x 10</t>
  </si>
  <si>
    <t>758</t>
  </si>
  <si>
    <t>Muscat de Lunel</t>
  </si>
  <si>
    <t>Wine   -   SOUTH AFRICA - FLAGSTONE</t>
  </si>
  <si>
    <t>SOUTH AFRICA - FLAGSTONE</t>
  </si>
  <si>
    <t>EM</t>
  </si>
  <si>
    <t>BH  Privado - Rosé</t>
  </si>
  <si>
    <t>BH120</t>
  </si>
  <si>
    <t>7G7</t>
  </si>
  <si>
    <t>Wine   -   Fine Wine Sparkling Wine Rose</t>
  </si>
  <si>
    <t>Fine Wine Sparkling Wine Rose</t>
  </si>
  <si>
    <t>60 cl x 16</t>
  </si>
  <si>
    <t>759</t>
  </si>
  <si>
    <t>Muscat/Moscato</t>
  </si>
  <si>
    <t>Wine   -   SOUTH AFRICA - KLEINE ZALZE</t>
  </si>
  <si>
    <t>SOUTH AFRICA - KLEINE ZALZE</t>
  </si>
  <si>
    <t>EL</t>
  </si>
  <si>
    <t>BH  Privado - Red</t>
  </si>
  <si>
    <t>BH140</t>
  </si>
  <si>
    <t>22042195 - ??</t>
  </si>
  <si>
    <t>5U5</t>
  </si>
  <si>
    <t>Wine   -   Fine Wine Sparkling Wine White</t>
  </si>
  <si>
    <t>Fine Wine Sparkling Wine White</t>
  </si>
  <si>
    <t>62 cl x 6</t>
  </si>
  <si>
    <t>62 cl</t>
  </si>
  <si>
    <t>764</t>
  </si>
  <si>
    <t>Muskat Ottonel</t>
  </si>
  <si>
    <t>617</t>
  </si>
  <si>
    <t>Wine   -   SOUTH AFRICA - MARY LE BOW</t>
  </si>
  <si>
    <t>SOUTH AFRICA - MARY LE BOW</t>
  </si>
  <si>
    <t>EN</t>
  </si>
  <si>
    <t>BH  Arnaldo B</t>
  </si>
  <si>
    <t>BH200</t>
  </si>
  <si>
    <t>5W3</t>
  </si>
  <si>
    <t>Wine   -   Fine Wine White</t>
  </si>
  <si>
    <t>Fine Wine White</t>
  </si>
  <si>
    <t>62cl x 12</t>
  </si>
  <si>
    <t>62cl</t>
  </si>
  <si>
    <t>900</t>
  </si>
  <si>
    <t>Narince</t>
  </si>
  <si>
    <t>661</t>
  </si>
  <si>
    <t>Wine   -   SOUTH AFRICA - NEDERBURG</t>
  </si>
  <si>
    <t>SOUTH AFRICA - NEDERBURG</t>
  </si>
  <si>
    <t>EH</t>
  </si>
  <si>
    <t>BI  Malbrontes - White</t>
  </si>
  <si>
    <t>BI100</t>
  </si>
  <si>
    <t>7G8</t>
  </si>
  <si>
    <t>65cl x 6</t>
  </si>
  <si>
    <t>65cl</t>
  </si>
  <si>
    <t>98A</t>
  </si>
  <si>
    <t>Nebbiolo</t>
  </si>
  <si>
    <t>Wine   -   SPAIN</t>
  </si>
  <si>
    <t>SPAIN</t>
  </si>
  <si>
    <t>FH</t>
  </si>
  <si>
    <t>BI  Malbrontes - Red</t>
  </si>
  <si>
    <t>BI120</t>
  </si>
  <si>
    <t>5G9</t>
  </si>
  <si>
    <t>Wine   -   Good Fortified Wine</t>
  </si>
  <si>
    <t>Good Fortified Wine</t>
  </si>
  <si>
    <t>68 cl x 6</t>
  </si>
  <si>
    <t>68cl</t>
  </si>
  <si>
    <t>Negroamaro</t>
  </si>
  <si>
    <t>Wine   -   SPAIN - ALICANTE</t>
  </si>
  <si>
    <t>SPAIN - ALICANTE</t>
  </si>
  <si>
    <t>FJ</t>
  </si>
  <si>
    <t>BJ  White</t>
  </si>
  <si>
    <t>BJ100</t>
  </si>
  <si>
    <t>7G9</t>
  </si>
  <si>
    <t>Wine   -   Good Non - Traditional</t>
  </si>
  <si>
    <t>Good Non - Traditional</t>
  </si>
  <si>
    <t>68 cl x 12</t>
  </si>
  <si>
    <t>Nerello Mascalese</t>
  </si>
  <si>
    <t>5AF</t>
  </si>
  <si>
    <t>Wine   -   SPAIN - BIERZO</t>
  </si>
  <si>
    <t>SPAIN - BIERZO</t>
  </si>
  <si>
    <t>EZ</t>
  </si>
  <si>
    <t>BJ  Red</t>
  </si>
  <si>
    <t>BJ120</t>
  </si>
  <si>
    <t>5G1</t>
  </si>
  <si>
    <t>Wine   -   Good Red</t>
  </si>
  <si>
    <t>Good Red</t>
  </si>
  <si>
    <t>70 cl x 1</t>
  </si>
  <si>
    <t>70cl</t>
  </si>
  <si>
    <t>56S</t>
  </si>
  <si>
    <t>Nero d'Avola</t>
  </si>
  <si>
    <t>Wine   -   SPAIN - CALATAYUD</t>
  </si>
  <si>
    <t>SPAIN - CALATAYUD</t>
  </si>
  <si>
    <t>ET</t>
  </si>
  <si>
    <t>BJ  Trivento - White</t>
  </si>
  <si>
    <t>BJ200</t>
  </si>
  <si>
    <t>7H1</t>
  </si>
  <si>
    <t>Wine   -   Good Rosé</t>
  </si>
  <si>
    <t>Good Rosé</t>
  </si>
  <si>
    <t>70 cl x 3</t>
  </si>
  <si>
    <t>56V</t>
  </si>
  <si>
    <t>Nero di Troia</t>
  </si>
  <si>
    <t>Wine   -   SPAIN - CARIÑENA</t>
  </si>
  <si>
    <t>SPAIN - CARIÑENA</t>
  </si>
  <si>
    <t>EU</t>
  </si>
  <si>
    <t>BJ  Trivento - Red</t>
  </si>
  <si>
    <t>BJ220</t>
  </si>
  <si>
    <t>22042198 - ??</t>
  </si>
  <si>
    <t>5H1</t>
  </si>
  <si>
    <t>Wine   -   Good Sake</t>
  </si>
  <si>
    <t>Good Sake</t>
  </si>
  <si>
    <t>70 cl x 4</t>
  </si>
  <si>
    <t>56W</t>
  </si>
  <si>
    <t>Obaideh</t>
  </si>
  <si>
    <t>Wine   -   SPAIN - CASTILLA</t>
  </si>
  <si>
    <t>SPAIN - CASTILLA</t>
  </si>
  <si>
    <t>FI</t>
  </si>
  <si>
    <t>BK  Oakridge - White</t>
  </si>
  <si>
    <t>BK100</t>
  </si>
  <si>
    <t>5J1</t>
  </si>
  <si>
    <t>Wine   -   Good Sparkling Wine Red</t>
  </si>
  <si>
    <t>Good Sparkling Wine Red</t>
  </si>
  <si>
    <t>70 cl x 6</t>
  </si>
  <si>
    <t>Orange Muscat</t>
  </si>
  <si>
    <t>Wine   -   SPAIN - COSTERS DEL SEGRE</t>
  </si>
  <si>
    <t>SPAIN - COSTERS DEL SEGRE</t>
  </si>
  <si>
    <t>BK  Oakridge - Red</t>
  </si>
  <si>
    <t>BK200</t>
  </si>
  <si>
    <t>22042279 - ??</t>
  </si>
  <si>
    <t>6A1</t>
  </si>
  <si>
    <t>Wine   -   Good Sparkling Wine Rose</t>
  </si>
  <si>
    <t>Good Sparkling Wine Rose</t>
  </si>
  <si>
    <t>70cl x 9</t>
  </si>
  <si>
    <t>63D</t>
  </si>
  <si>
    <t>Ortega</t>
  </si>
  <si>
    <t>658</t>
  </si>
  <si>
    <t>Wine   -   SPAIN - MENTRIDA</t>
  </si>
  <si>
    <t>SPAIN - MENTRIDA</t>
  </si>
  <si>
    <t>FE</t>
  </si>
  <si>
    <t>BK  Oakridge - 864 - White</t>
  </si>
  <si>
    <t>BK220</t>
  </si>
  <si>
    <t>22042917 - ??</t>
  </si>
  <si>
    <t>5J2</t>
  </si>
  <si>
    <t>Wine   -   Good Sparkling Wine White</t>
  </si>
  <si>
    <t>Good Sparkling Wine White</t>
  </si>
  <si>
    <t>70 cl x 12</t>
  </si>
  <si>
    <t>Ortrugo</t>
  </si>
  <si>
    <t>Wine   -   SPAIN - PENEDÈS AND CATALUNYA</t>
  </si>
  <si>
    <t>SPAIN - PENEDÈS AND CATALUNYA</t>
  </si>
  <si>
    <t>EV</t>
  </si>
  <si>
    <t>BK  Oakridge - 864 - Red</t>
  </si>
  <si>
    <t>BK240</t>
  </si>
  <si>
    <t>22042918 - ??</t>
  </si>
  <si>
    <t>5J3</t>
  </si>
  <si>
    <t>Wine   -   Good White</t>
  </si>
  <si>
    <t>Good White</t>
  </si>
  <si>
    <t>70 cl x 15</t>
  </si>
  <si>
    <t>56U</t>
  </si>
  <si>
    <t>Pais</t>
  </si>
  <si>
    <t>684</t>
  </si>
  <si>
    <t>Wine   -   SPAIN - PRIORAT</t>
  </si>
  <si>
    <t>SPAIN - PRIORAT</t>
  </si>
  <si>
    <t>EX</t>
  </si>
  <si>
    <t>BK  Over the Shoulder - White</t>
  </si>
  <si>
    <t>BK300</t>
  </si>
  <si>
    <t>5Z8</t>
  </si>
  <si>
    <t>Wine   -   Limited Allocation Fortified Wine</t>
  </si>
  <si>
    <t>Limited Allocation Fortified Wine</t>
  </si>
  <si>
    <t>70 cl x 240</t>
  </si>
  <si>
    <t>Palamino</t>
  </si>
  <si>
    <t>Wine   -   SPAIN - RÍAS BAIXAS</t>
  </si>
  <si>
    <t>SPAIN - RÍAS BAIXAS</t>
  </si>
  <si>
    <t>EY</t>
  </si>
  <si>
    <t>BK  Over the Shoulder - Red</t>
  </si>
  <si>
    <t>BK320</t>
  </si>
  <si>
    <t>22042942 - ??</t>
  </si>
  <si>
    <t>5J5</t>
  </si>
  <si>
    <t>Wine   -   Limited Allocation Non - Traditional</t>
  </si>
  <si>
    <t>Limited Allocation Non - Traditional</t>
  </si>
  <si>
    <t>72 cl x 3</t>
  </si>
  <si>
    <t>72 cl</t>
  </si>
  <si>
    <t>766</t>
  </si>
  <si>
    <t>Palomino</t>
  </si>
  <si>
    <t>605</t>
  </si>
  <si>
    <t>Wine   -   SPAIN - RIBERA DEL DUERO</t>
  </si>
  <si>
    <t>SPAIN - RIBERA DEL DUERO</t>
  </si>
  <si>
    <t>BL  White</t>
  </si>
  <si>
    <t>BL100</t>
  </si>
  <si>
    <t>22042943 - ??</t>
  </si>
  <si>
    <t>6A7</t>
  </si>
  <si>
    <t>Wine   -   Limited Allocation Red</t>
  </si>
  <si>
    <t>Limited Allocation Red</t>
  </si>
  <si>
    <t>72 cl x 4</t>
  </si>
  <si>
    <t>767</t>
  </si>
  <si>
    <t>Parellada</t>
  </si>
  <si>
    <t>Wine   -   SPAIN - RIOJA</t>
  </si>
  <si>
    <t>SPAIN - RIOJA</t>
  </si>
  <si>
    <t>ER</t>
  </si>
  <si>
    <t>BL  Red</t>
  </si>
  <si>
    <t>BL120</t>
  </si>
  <si>
    <t>22042944 - ??</t>
  </si>
  <si>
    <t>5Z3</t>
  </si>
  <si>
    <t>Wine   -   Limited Allocation Rosé</t>
  </si>
  <si>
    <t>Limited Allocation Rosé</t>
  </si>
  <si>
    <t>72cl x 4</t>
  </si>
  <si>
    <t>72cl</t>
  </si>
  <si>
    <t>Pecorino</t>
  </si>
  <si>
    <t>635</t>
  </si>
  <si>
    <t>Wine   -   SPAIN - RUEDA</t>
  </si>
  <si>
    <t>SPAIN - RUEDA</t>
  </si>
  <si>
    <t>FC</t>
  </si>
  <si>
    <t>BL200</t>
  </si>
  <si>
    <t>22042946 - ??</t>
  </si>
  <si>
    <t>5J6</t>
  </si>
  <si>
    <t>Wine   -   Limited Allocation Sake</t>
  </si>
  <si>
    <t>Limited Allocation Sake</t>
  </si>
  <si>
    <t>72 cl x 6</t>
  </si>
  <si>
    <t>768</t>
  </si>
  <si>
    <t>Pedro Ximénez</t>
  </si>
  <si>
    <t>Wine   -   SPAIN - TORO</t>
  </si>
  <si>
    <t>SPAIN - TORO</t>
  </si>
  <si>
    <t>FB</t>
  </si>
  <si>
    <t>BM  Red</t>
  </si>
  <si>
    <t>BM100</t>
  </si>
  <si>
    <t>22042947 - ??</t>
  </si>
  <si>
    <t>5Y5</t>
  </si>
  <si>
    <t>Wine   -   Limited Allocation Sparkling Wine Red</t>
  </si>
  <si>
    <t>Limited Allocation Sparkling Wine Red</t>
  </si>
  <si>
    <t>72cl x 6</t>
  </si>
  <si>
    <t>97</t>
  </si>
  <si>
    <t>Perricone</t>
  </si>
  <si>
    <t>6BF</t>
  </si>
  <si>
    <t>Wine   -   SPAIN - TXAKOLI DE ÁLAVA</t>
  </si>
  <si>
    <t>SPAIN - TXAKOLI DE ÁLAVA</t>
  </si>
  <si>
    <t>BM200</t>
  </si>
  <si>
    <t>22042948 - ??</t>
  </si>
  <si>
    <t>6B8</t>
  </si>
  <si>
    <t>Wine   -   Limited Allocation Sparkling Wine Rose</t>
  </si>
  <si>
    <t>Limited Allocation Sparkling Wine Rose</t>
  </si>
  <si>
    <t>72 cl x 8</t>
  </si>
  <si>
    <t>769</t>
  </si>
  <si>
    <t>Perrum</t>
  </si>
  <si>
    <t>6BQ</t>
  </si>
  <si>
    <t>Wine   -   SPAIN - VALDEORRAS</t>
  </si>
  <si>
    <t>SPAIN - VALDEORRAS</t>
  </si>
  <si>
    <t>FA</t>
  </si>
  <si>
    <t>BN  Red</t>
  </si>
  <si>
    <t>BN100</t>
  </si>
  <si>
    <t>5J7</t>
  </si>
  <si>
    <t>Wine   -   Limited Allocation Sparkling Wine White</t>
  </si>
  <si>
    <t>Limited Allocation Sparkling Wine White</t>
  </si>
  <si>
    <t>72 cl x 12</t>
  </si>
  <si>
    <t>765</t>
  </si>
  <si>
    <t>Petit Verdot</t>
  </si>
  <si>
    <t>Wine   -   SPAIN - VALDEPEÑAS</t>
  </si>
  <si>
    <t>SPAIN - VALDEPEÑAS</t>
  </si>
  <si>
    <t>FD</t>
  </si>
  <si>
    <t>BN  White</t>
  </si>
  <si>
    <t>BN120</t>
  </si>
  <si>
    <t>22042958 - ??</t>
  </si>
  <si>
    <t>5Z0</t>
  </si>
  <si>
    <t>Wine   -   Limited Allocation White</t>
  </si>
  <si>
    <t>Limited Allocation White</t>
  </si>
  <si>
    <t>72 cl x12</t>
  </si>
  <si>
    <t>57P</t>
  </si>
  <si>
    <t>Petite Sirah</t>
  </si>
  <si>
    <t>FK</t>
  </si>
  <si>
    <t>BN200</t>
  </si>
  <si>
    <t>22042965 - ??</t>
  </si>
  <si>
    <t>5V5</t>
  </si>
  <si>
    <t>Wine   -   Madeira</t>
  </si>
  <si>
    <t>51W</t>
  </si>
  <si>
    <t>74cl x 6</t>
  </si>
  <si>
    <t>74cl</t>
  </si>
  <si>
    <t>AAI</t>
  </si>
  <si>
    <t>Phoenix</t>
  </si>
  <si>
    <t>6CF</t>
  </si>
  <si>
    <t>Wine   -   SPARKLING WINES</t>
  </si>
  <si>
    <t>SPARKLING WINES</t>
  </si>
  <si>
    <t>AS</t>
  </si>
  <si>
    <t>BO  Red</t>
  </si>
  <si>
    <t>BO100</t>
  </si>
  <si>
    <t>22042975 - ??</t>
  </si>
  <si>
    <t>5U1</t>
  </si>
  <si>
    <t>Wine   -   Marsala</t>
  </si>
  <si>
    <t>75 cl x 1</t>
  </si>
  <si>
    <t>75cl</t>
  </si>
  <si>
    <t>Picpoul</t>
  </si>
  <si>
    <t>BO200</t>
  </si>
  <si>
    <t>22042978 - ??</t>
  </si>
  <si>
    <t>5Z7</t>
  </si>
  <si>
    <t>75cl x 1 x 2</t>
  </si>
  <si>
    <t>97A</t>
  </si>
  <si>
    <t>Pignoletto</t>
  </si>
  <si>
    <t>Wine   -   TURKEY</t>
  </si>
  <si>
    <t>TURKEY</t>
  </si>
  <si>
    <t>BP  Red Knot - White</t>
  </si>
  <si>
    <t>BP100</t>
  </si>
  <si>
    <t>5U6</t>
  </si>
  <si>
    <t>Wine   -   Price Fighter Fortified Wine</t>
  </si>
  <si>
    <t>Price Fighter Fortified Wine</t>
  </si>
  <si>
    <t>75 cl x 2</t>
  </si>
  <si>
    <t>Pinot Bianco</t>
  </si>
  <si>
    <t>719</t>
  </si>
  <si>
    <t>Wine   -   U.S.A.</t>
  </si>
  <si>
    <t>U.S.A.</t>
  </si>
  <si>
    <t>BP  Red Knot - Red</t>
  </si>
  <si>
    <t>BP200</t>
  </si>
  <si>
    <t>5U7</t>
  </si>
  <si>
    <t>Wine   -   Price Fighter Non - Traditional</t>
  </si>
  <si>
    <t>Price Fighter Non - Traditional</t>
  </si>
  <si>
    <t>75 cl x 3</t>
  </si>
  <si>
    <t>Pinot Blanc</t>
  </si>
  <si>
    <t>623</t>
  </si>
  <si>
    <t>6BN</t>
  </si>
  <si>
    <t>FN</t>
  </si>
  <si>
    <t>BP  Red</t>
  </si>
  <si>
    <t>BP300</t>
  </si>
  <si>
    <t>22042981 - ??</t>
  </si>
  <si>
    <t>5K2</t>
  </si>
  <si>
    <t>Wine   -   Price Fighter Red</t>
  </si>
  <si>
    <t>Price Fighter Red</t>
  </si>
  <si>
    <t>75cl x 3 x 2</t>
  </si>
  <si>
    <t>Pinot Blanc/Bianco</t>
  </si>
  <si>
    <t>GF</t>
  </si>
  <si>
    <t>BQ  White</t>
  </si>
  <si>
    <t>BQ100</t>
  </si>
  <si>
    <t>22042982 - ??</t>
  </si>
  <si>
    <t>5X6</t>
  </si>
  <si>
    <t>Wine   -   Price Fighter Rosé</t>
  </si>
  <si>
    <t>Price Fighter Rosé</t>
  </si>
  <si>
    <t>75 cl x 4</t>
  </si>
  <si>
    <t>57C</t>
  </si>
  <si>
    <t>Pinot Grigio</t>
  </si>
  <si>
    <t>Wine   -   U.S.A. - BLACKSTONE</t>
  </si>
  <si>
    <t>U.S.A. - BLACKSTONE</t>
  </si>
  <si>
    <t>BQ  Red</t>
  </si>
  <si>
    <t>BQ200</t>
  </si>
  <si>
    <t>5A3</t>
  </si>
  <si>
    <t>Wine   -   Price Fighter Sake</t>
  </si>
  <si>
    <t>Price Fighter Sake</t>
  </si>
  <si>
    <t>75 cl x 6</t>
  </si>
  <si>
    <t>Pinot Grigio/Pinot Gris</t>
  </si>
  <si>
    <t>Wine   -   U.S.A. - GEYSER PEAK</t>
  </si>
  <si>
    <t>U.S.A. - GEYSER PEAK</t>
  </si>
  <si>
    <t>FS</t>
  </si>
  <si>
    <t>BQ  Eileen Hardy - White</t>
  </si>
  <si>
    <t>BQ300</t>
  </si>
  <si>
    <t>22042984 - ??</t>
  </si>
  <si>
    <t>5U2</t>
  </si>
  <si>
    <t>Wine   -   Price Fighter Sparkling Wine Red</t>
  </si>
  <si>
    <t>Price Fighter Sparkling Wine Red</t>
  </si>
  <si>
    <t>75cl x 8</t>
  </si>
  <si>
    <t>99Z</t>
  </si>
  <si>
    <t>Pinot Gris</t>
  </si>
  <si>
    <t>Wine   -   U.S.A. - LAVENDER HILL</t>
  </si>
  <si>
    <t>U.S.A. - LAVENDER HILL</t>
  </si>
  <si>
    <t>FT</t>
  </si>
  <si>
    <t>BQ  The Riddle - White</t>
  </si>
  <si>
    <t>BQ400</t>
  </si>
  <si>
    <t>22042993 - ??</t>
  </si>
  <si>
    <t>5W2</t>
  </si>
  <si>
    <t>Wine   -   Price Fighter Sparkling Wine Rose</t>
  </si>
  <si>
    <t>Price Fighter Sparkling Wine Rose</t>
  </si>
  <si>
    <t>75 cl x 12</t>
  </si>
  <si>
    <t>Pinot Meunier</t>
  </si>
  <si>
    <t>Wine   -   U.S.A. - MEIOMI</t>
  </si>
  <si>
    <t>U.S.A. - MEIOMI</t>
  </si>
  <si>
    <t>FQ</t>
  </si>
  <si>
    <t>BR  White</t>
  </si>
  <si>
    <t>BR100</t>
  </si>
  <si>
    <t>5K6</t>
  </si>
  <si>
    <t>Wine   -   Price Fighter Sparkling Wine White</t>
  </si>
  <si>
    <t>Price Fighter Sparkling Wine White</t>
  </si>
  <si>
    <t>75 cl x 15</t>
  </si>
  <si>
    <t>Pinot Nero</t>
  </si>
  <si>
    <t>6BK</t>
  </si>
  <si>
    <t>Wine   -   U.S.A. - RAVENSWOOD</t>
  </si>
  <si>
    <t>U.S.A. - RAVENSWOOD</t>
  </si>
  <si>
    <t>FP</t>
  </si>
  <si>
    <t>BR  Red</t>
  </si>
  <si>
    <t>BR200</t>
  </si>
  <si>
    <t>22042995 - ??</t>
  </si>
  <si>
    <t>5W5</t>
  </si>
  <si>
    <t>Wine   -   Price Fighter White</t>
  </si>
  <si>
    <t>Price Fighter White</t>
  </si>
  <si>
    <t>75 cl x 18</t>
  </si>
  <si>
    <t>Pinot Noir</t>
  </si>
  <si>
    <t>Wine   -   U.S.A. - ROBERT MONDAVI</t>
  </si>
  <si>
    <t>U.S.A. - ROBERT MONDAVI</t>
  </si>
  <si>
    <t>FO</t>
  </si>
  <si>
    <t>BS  Red</t>
  </si>
  <si>
    <t>BS200</t>
  </si>
  <si>
    <t>22042996 - ??</t>
  </si>
  <si>
    <t>5W4</t>
  </si>
  <si>
    <t>75 cl x 20</t>
  </si>
  <si>
    <t>Pinotage</t>
  </si>
  <si>
    <t>Wine   -   U.S.A. - RUGGED RIDGE</t>
  </si>
  <si>
    <t>U.S.A. - RUGGED RIDGE</t>
  </si>
  <si>
    <t>FU</t>
  </si>
  <si>
    <t>BT  White</t>
  </si>
  <si>
    <t>BT100</t>
  </si>
  <si>
    <t>5J8</t>
  </si>
  <si>
    <t>Wine   -   Sherry</t>
  </si>
  <si>
    <t>75 cl x 34</t>
  </si>
  <si>
    <t>75 cl</t>
  </si>
  <si>
    <t>770</t>
  </si>
  <si>
    <t>Piquepoul Blanc</t>
  </si>
  <si>
    <t>Wine   -   U.S.A. - SANFORD</t>
  </si>
  <si>
    <t>U.S.A. - SANFORD</t>
  </si>
  <si>
    <t>GC</t>
  </si>
  <si>
    <t>BT  Red</t>
  </si>
  <si>
    <t>BT200</t>
  </si>
  <si>
    <t>5K0</t>
  </si>
  <si>
    <t>75 cl x 192</t>
  </si>
  <si>
    <t>61C</t>
  </si>
  <si>
    <t>Primitivo</t>
  </si>
  <si>
    <t>Wine   -   U.S.A. - VENDANGE</t>
  </si>
  <si>
    <t>U.S.A. - VENDANGE</t>
  </si>
  <si>
    <t>FW</t>
  </si>
  <si>
    <t>BU  William Hardy - White</t>
  </si>
  <si>
    <t>BU100</t>
  </si>
  <si>
    <t>22042998 - ??</t>
  </si>
  <si>
    <t>5K4</t>
  </si>
  <si>
    <t>Wine   -   Sparkling Wine Rose</t>
  </si>
  <si>
    <t>51Q</t>
  </si>
  <si>
    <t>75 cl x 672</t>
  </si>
  <si>
    <t>Wine   -   U.S.A. - WHISPERING HILLS</t>
  </si>
  <si>
    <t>U.S.A. - WHISPERING HILLS</t>
  </si>
  <si>
    <t>FX</t>
  </si>
  <si>
    <t>BU  William Hardy - Red</t>
  </si>
  <si>
    <t>BU120</t>
  </si>
  <si>
    <t>5K7</t>
  </si>
  <si>
    <t>80 cl x 6</t>
  </si>
  <si>
    <t>80 cl</t>
  </si>
  <si>
    <t>773</t>
  </si>
  <si>
    <t>Rabigato</t>
  </si>
  <si>
    <t>Wine   -   U.S.A. - WICKED LADY</t>
  </si>
  <si>
    <t>U.S.A. - WICKED LADY</t>
  </si>
  <si>
    <t>FV</t>
  </si>
  <si>
    <t>BU  HRB Range - White</t>
  </si>
  <si>
    <t>BU200</t>
  </si>
  <si>
    <t>22043010 - ??</t>
  </si>
  <si>
    <t>5K8</t>
  </si>
  <si>
    <t>Wine   -   Spiced/Fruit</t>
  </si>
  <si>
    <t>80 cl x 12</t>
  </si>
  <si>
    <t>80cl</t>
  </si>
  <si>
    <t>Raboso</t>
  </si>
  <si>
    <t>5AG</t>
  </si>
  <si>
    <t>Wine   -   White - Argentina</t>
  </si>
  <si>
    <t>White - Argentina</t>
  </si>
  <si>
    <t>IG</t>
  </si>
  <si>
    <t>BU  HRB Range - Red</t>
  </si>
  <si>
    <t>BU220</t>
  </si>
  <si>
    <t>22043092 - ??</t>
  </si>
  <si>
    <t>5K9</t>
  </si>
  <si>
    <t>Wine   -   Still Red Wine</t>
  </si>
  <si>
    <t>95cl x 6</t>
  </si>
  <si>
    <t>95cl</t>
  </si>
  <si>
    <t>94</t>
  </si>
  <si>
    <t>Refosco</t>
  </si>
  <si>
    <t>Wine   -   White - Australia</t>
  </si>
  <si>
    <t>White - Australia</t>
  </si>
  <si>
    <t>IH</t>
  </si>
  <si>
    <t>BU  Eileen Hardy - White</t>
  </si>
  <si>
    <t>BU300</t>
  </si>
  <si>
    <t>22043094 - ??</t>
  </si>
  <si>
    <t>5L0</t>
  </si>
  <si>
    <t>Wine   -   Wine of Distinction</t>
  </si>
  <si>
    <t>100 cl x 1</t>
  </si>
  <si>
    <t>100 cl</t>
  </si>
  <si>
    <t>Regent</t>
  </si>
  <si>
    <t>6CU</t>
  </si>
  <si>
    <t>Wine   -   White - Austria</t>
  </si>
  <si>
    <t>White - Austria</t>
  </si>
  <si>
    <t>II</t>
  </si>
  <si>
    <t>BU  Eileen Hardy - Red</t>
  </si>
  <si>
    <t>BU320</t>
  </si>
  <si>
    <t>5L1</t>
  </si>
  <si>
    <t>100 cl x 4</t>
  </si>
  <si>
    <t>Reichensteiner</t>
  </si>
  <si>
    <t>Wine   -   White - Brazil</t>
  </si>
  <si>
    <t>White - Brazil</t>
  </si>
  <si>
    <t>IJ</t>
  </si>
  <si>
    <t>BU  The Riddle - White</t>
  </si>
  <si>
    <t>BU400</t>
  </si>
  <si>
    <t>22051090 - ??</t>
  </si>
  <si>
    <t>5Y7</t>
  </si>
  <si>
    <t>100 cl x 6</t>
  </si>
  <si>
    <t>100cl</t>
  </si>
  <si>
    <t>Ribolla Gialla</t>
  </si>
  <si>
    <t>Wine   -   White - Canada</t>
  </si>
  <si>
    <t>White - Canada</t>
  </si>
  <si>
    <t>IK</t>
  </si>
  <si>
    <t>BU  The Riddle - Rosé</t>
  </si>
  <si>
    <t>BU420</t>
  </si>
  <si>
    <t>5L2</t>
  </si>
  <si>
    <t>Champagne   -   Best Champagne Rose NV</t>
  </si>
  <si>
    <t>Best Champagne Rose NV</t>
  </si>
  <si>
    <t>100 cl x 12</t>
  </si>
  <si>
    <t>Riesling</t>
  </si>
  <si>
    <t>Wine   -   White - Chile</t>
  </si>
  <si>
    <t>White - Chile</t>
  </si>
  <si>
    <t>IL</t>
  </si>
  <si>
    <t>BU  The Riddle - Red</t>
  </si>
  <si>
    <t>BU440</t>
  </si>
  <si>
    <t>22060039 - ??</t>
  </si>
  <si>
    <t>5L3</t>
  </si>
  <si>
    <t>Champagne   -   Best Champagne Rose Prestige</t>
  </si>
  <si>
    <t>Best Champagne Rose Prestige</t>
  </si>
  <si>
    <t>100 cl x 16</t>
  </si>
  <si>
    <t>Rivaner</t>
  </si>
  <si>
    <t>Wine   -   White - Croatia</t>
  </si>
  <si>
    <t>White - Croatia</t>
  </si>
  <si>
    <t>BU  Mill Cellars - White</t>
  </si>
  <si>
    <t>BU500</t>
  </si>
  <si>
    <t>5L5</t>
  </si>
  <si>
    <t>Champagne   -   Best Champagne Rose Vintage</t>
  </si>
  <si>
    <t>Best Champagne Rose Vintage</t>
  </si>
  <si>
    <t>117.6 cl x 5</t>
  </si>
  <si>
    <t>117.6 cl</t>
  </si>
  <si>
    <t>Roditis</t>
  </si>
  <si>
    <t>6CN</t>
  </si>
  <si>
    <t>Wine   -   White - France</t>
  </si>
  <si>
    <t>White - France</t>
  </si>
  <si>
    <t>IO</t>
  </si>
  <si>
    <t>BU  Mill Cellars - Rosé</t>
  </si>
  <si>
    <t>BU520</t>
  </si>
  <si>
    <t>5L6</t>
  </si>
  <si>
    <t>Champagne   -   Best Champagne White NV</t>
  </si>
  <si>
    <t>Best Champagne White NV</t>
  </si>
  <si>
    <t>150cl x 1</t>
  </si>
  <si>
    <t>150cl</t>
  </si>
  <si>
    <t>Rondinella</t>
  </si>
  <si>
    <t>5AH</t>
  </si>
  <si>
    <t>Wine   -   White - Germany</t>
  </si>
  <si>
    <t>White - Germany</t>
  </si>
  <si>
    <t>IP</t>
  </si>
  <si>
    <t>BU  Mill Cellars - Red</t>
  </si>
  <si>
    <t>BU540</t>
  </si>
  <si>
    <t>5L8</t>
  </si>
  <si>
    <t>Champagne   -   Best Champagne White Prestige</t>
  </si>
  <si>
    <t>Best Champagne White Prestige</t>
  </si>
  <si>
    <t>150 cl x 2</t>
  </si>
  <si>
    <t>150 cl</t>
  </si>
  <si>
    <t>Rondo</t>
  </si>
  <si>
    <t>Wine   -   White - Greece</t>
  </si>
  <si>
    <t>White - Greece</t>
  </si>
  <si>
    <t>BV  White</t>
  </si>
  <si>
    <t>BV100</t>
  </si>
  <si>
    <t>5L9</t>
  </si>
  <si>
    <t>Champagne   -   Best Champagne White Vintage</t>
  </si>
  <si>
    <t>Best Champagne White Vintage</t>
  </si>
  <si>
    <t>150cl x 3</t>
  </si>
  <si>
    <t>99</t>
  </si>
  <si>
    <t>Rotberger</t>
  </si>
  <si>
    <t>Wine   -   White - Hungary</t>
  </si>
  <si>
    <t>White - Hungary</t>
  </si>
  <si>
    <t>IR</t>
  </si>
  <si>
    <t>BV  Rosé</t>
  </si>
  <si>
    <t>BV200</t>
  </si>
  <si>
    <t>22071000 - ??</t>
  </si>
  <si>
    <t>5R7</t>
  </si>
  <si>
    <t>Champagne   -   Better Champagne Rose NV</t>
  </si>
  <si>
    <t>Better Champagne Rose NV</t>
  </si>
  <si>
    <t>150cl x 4</t>
  </si>
  <si>
    <t>57I</t>
  </si>
  <si>
    <t>Roter Veltliner</t>
  </si>
  <si>
    <t>678</t>
  </si>
  <si>
    <t>Wine   -   White - Italy</t>
  </si>
  <si>
    <t>White - Italy</t>
  </si>
  <si>
    <t>BV  Red</t>
  </si>
  <si>
    <t>BV300</t>
  </si>
  <si>
    <t>5M0</t>
  </si>
  <si>
    <t>Champagne   -   Better Champagne Rose Vintage</t>
  </si>
  <si>
    <t>Better Champagne Rose Vintage</t>
  </si>
  <si>
    <t>150cl x 6</t>
  </si>
  <si>
    <t>57J</t>
  </si>
  <si>
    <t>Roupeiro</t>
  </si>
  <si>
    <t>5AX</t>
  </si>
  <si>
    <t>Wine   -   White - Japan</t>
  </si>
  <si>
    <t>White - Japan</t>
  </si>
  <si>
    <t>BW  White</t>
  </si>
  <si>
    <t>BW100</t>
  </si>
  <si>
    <t>5M1</t>
  </si>
  <si>
    <t>Champagne   -   Better Champagne White NV</t>
  </si>
  <si>
    <t>Better Champagne White NV</t>
  </si>
  <si>
    <t>150 cl x 12</t>
  </si>
  <si>
    <t>Rousanne</t>
  </si>
  <si>
    <t>5AI</t>
  </si>
  <si>
    <t>Wine   -   White - New Zealand</t>
  </si>
  <si>
    <t>White - New Zealand</t>
  </si>
  <si>
    <t>IU</t>
  </si>
  <si>
    <t>BW  Red</t>
  </si>
  <si>
    <t>BW200</t>
  </si>
  <si>
    <t>7A2</t>
  </si>
  <si>
    <t>Champagne   -   Better Champagne White Vintage</t>
  </si>
  <si>
    <t>Better Champagne White Vintage</t>
  </si>
  <si>
    <t>175 cl x 3</t>
  </si>
  <si>
    <t>175 cl</t>
  </si>
  <si>
    <t>718</t>
  </si>
  <si>
    <t>Roussanne</t>
  </si>
  <si>
    <t>5AJ</t>
  </si>
  <si>
    <t>Wine   -   White - Portugal</t>
  </si>
  <si>
    <t>White - Portugal</t>
  </si>
  <si>
    <t>IV</t>
  </si>
  <si>
    <t>BX  White</t>
  </si>
  <si>
    <t>BX100</t>
  </si>
  <si>
    <t>22082026 - ??</t>
  </si>
  <si>
    <t>5M2</t>
  </si>
  <si>
    <t>Champagne   -   Branded Champagne Rose NV</t>
  </si>
  <si>
    <t>Branded Champagne Rose NV</t>
  </si>
  <si>
    <t>175 cl x 6</t>
  </si>
  <si>
    <t>Ruby Cabernet</t>
  </si>
  <si>
    <t>5AK</t>
  </si>
  <si>
    <t>Wine   -   White - Slovenia</t>
  </si>
  <si>
    <t>White - Slovenia</t>
  </si>
  <si>
    <t>IW</t>
  </si>
  <si>
    <t>BX  Rosé</t>
  </si>
  <si>
    <t>BX200</t>
  </si>
  <si>
    <t>22082027 - ??</t>
  </si>
  <si>
    <t>6B6</t>
  </si>
  <si>
    <t>Champagne   -   Branded Champagne Rose Prestige</t>
  </si>
  <si>
    <t>Branded Champagne Rose Prestige</t>
  </si>
  <si>
    <t>180cl x 6</t>
  </si>
  <si>
    <t>180cl</t>
  </si>
  <si>
    <t>98H</t>
  </si>
  <si>
    <t>Samsó</t>
  </si>
  <si>
    <t>6BS</t>
  </si>
  <si>
    <t>Wine   -   White - South Africa</t>
  </si>
  <si>
    <t>White - South Africa</t>
  </si>
  <si>
    <t>IX</t>
  </si>
  <si>
    <t>BX  Red</t>
  </si>
  <si>
    <t>BX300</t>
  </si>
  <si>
    <t>22082029 - ??</t>
  </si>
  <si>
    <t>5M3</t>
  </si>
  <si>
    <t>Champagne   -   Branded Champagne Rose Vintage</t>
  </si>
  <si>
    <t>Branded Champagne Rose Vintage</t>
  </si>
  <si>
    <t>225cl x 2</t>
  </si>
  <si>
    <t>225cl</t>
  </si>
  <si>
    <t>AAF</t>
  </si>
  <si>
    <t>Sangiovese</t>
  </si>
  <si>
    <t>Wine   -   White - Spain</t>
  </si>
  <si>
    <t>White - Spain</t>
  </si>
  <si>
    <t>IY</t>
  </si>
  <si>
    <t>BY  White</t>
  </si>
  <si>
    <t>BY100</t>
  </si>
  <si>
    <t>22082062 - ??</t>
  </si>
  <si>
    <t>6A3</t>
  </si>
  <si>
    <t>Champagne   -   Branded Champagne White NV</t>
  </si>
  <si>
    <t>Branded Champagne White NV</t>
  </si>
  <si>
    <t>275 cl x 6</t>
  </si>
  <si>
    <t>275cl</t>
  </si>
  <si>
    <t>Sangiovese Prugnolo</t>
  </si>
  <si>
    <t>670</t>
  </si>
  <si>
    <t>Wine   -   White - Turkey</t>
  </si>
  <si>
    <t>White - Turkey</t>
  </si>
  <si>
    <t>IZ</t>
  </si>
  <si>
    <t>BY  Red</t>
  </si>
  <si>
    <t>BY200</t>
  </si>
  <si>
    <t>22082086 - ??</t>
  </si>
  <si>
    <t>5M5</t>
  </si>
  <si>
    <t>Champagne   -   Branded Champagne White Prestige</t>
  </si>
  <si>
    <t>Branded Champagne White Prestige</t>
  </si>
  <si>
    <t>300cl x 1</t>
  </si>
  <si>
    <t>300cl</t>
  </si>
  <si>
    <t>98F</t>
  </si>
  <si>
    <t>Sauvignon</t>
  </si>
  <si>
    <t>6BI</t>
  </si>
  <si>
    <t>Wine   -   White - UK</t>
  </si>
  <si>
    <t>White - UK</t>
  </si>
  <si>
    <t>JA</t>
  </si>
  <si>
    <t>BZ  White</t>
  </si>
  <si>
    <t>BZ100</t>
  </si>
  <si>
    <t>22082087 - ??</t>
  </si>
  <si>
    <t>5Q1</t>
  </si>
  <si>
    <t>Champagne   -   Branded Champagne White Vintage</t>
  </si>
  <si>
    <t>Branded Champagne White Vintage</t>
  </si>
  <si>
    <t>300 cl x 2</t>
  </si>
  <si>
    <t>300 cl</t>
  </si>
  <si>
    <t>737</t>
  </si>
  <si>
    <t>Sauvignon Blanc</t>
  </si>
  <si>
    <t>Wine   -   White - Uruguay</t>
  </si>
  <si>
    <t>White - Uruguay</t>
  </si>
  <si>
    <t>JB</t>
  </si>
  <si>
    <t>BZ  Red</t>
  </si>
  <si>
    <t>BZ200</t>
  </si>
  <si>
    <t>5M6</t>
  </si>
  <si>
    <t>Champagne   -   Champagne Rose NV</t>
  </si>
  <si>
    <t>Champagne Rose NV</t>
  </si>
  <si>
    <t>300cl x 6</t>
  </si>
  <si>
    <t>63F</t>
  </si>
  <si>
    <t>Sauvignon Gris</t>
  </si>
  <si>
    <t>631</t>
  </si>
  <si>
    <t>6BH</t>
  </si>
  <si>
    <t>Wine   -   White - USA</t>
  </si>
  <si>
    <t>White - USA</t>
  </si>
  <si>
    <t>JC</t>
  </si>
  <si>
    <t>CA  Lot Number - White</t>
  </si>
  <si>
    <t>CA100</t>
  </si>
  <si>
    <t>5M7</t>
  </si>
  <si>
    <t>Champagne   -   Champagne Rose Prestige</t>
  </si>
  <si>
    <t>52L</t>
  </si>
  <si>
    <t>425cl x 24</t>
  </si>
  <si>
    <t>425cl</t>
  </si>
  <si>
    <t>99N</t>
  </si>
  <si>
    <t>Savignin</t>
  </si>
  <si>
    <t>723</t>
  </si>
  <si>
    <t>Wine   -   WINE STUDIO</t>
  </si>
  <si>
    <t>WINE STUDIO</t>
  </si>
  <si>
    <t>LH</t>
  </si>
  <si>
    <t>CA  Lot Number - Red</t>
  </si>
  <si>
    <t>CA120</t>
  </si>
  <si>
    <t>5M8</t>
  </si>
  <si>
    <t>Champagne   -   Champagne Rose Vintage</t>
  </si>
  <si>
    <t>52M</t>
  </si>
  <si>
    <t>450 cl x 1</t>
  </si>
  <si>
    <t>450 cl</t>
  </si>
  <si>
    <t>748</t>
  </si>
  <si>
    <t>Scheurebe</t>
  </si>
  <si>
    <t>627</t>
  </si>
  <si>
    <t>6BR</t>
  </si>
  <si>
    <t>Wine   -   WINES OF THE WORLD</t>
  </si>
  <si>
    <t>WINES OF THE WORLD</t>
  </si>
  <si>
    <t>LF</t>
  </si>
  <si>
    <t>CA  Gran Reserva Range - White</t>
  </si>
  <si>
    <t>CA200</t>
  </si>
  <si>
    <t>22083052 - ??</t>
  </si>
  <si>
    <t>5U9</t>
  </si>
  <si>
    <t>500 cl x 1</t>
  </si>
  <si>
    <t>500 cl</t>
  </si>
  <si>
    <t>756</t>
  </si>
  <si>
    <t>Semillon</t>
  </si>
  <si>
    <t>Wine   -   WORLD WINE BRANDS</t>
  </si>
  <si>
    <t>WORLD WINE BRANDS</t>
  </si>
  <si>
    <t>GL</t>
  </si>
  <si>
    <t>CA  Gran Reserva Range - Red</t>
  </si>
  <si>
    <t>CA220</t>
  </si>
  <si>
    <t>5Z4</t>
  </si>
  <si>
    <t>600 cl x 2</t>
  </si>
  <si>
    <t>600 cl</t>
  </si>
  <si>
    <t>763</t>
  </si>
  <si>
    <t>Sémillon</t>
  </si>
  <si>
    <t>Champagne   -   MISCELLANEOUS CHAMPAGNE</t>
  </si>
  <si>
    <t>MISCELLANEOUS CHAMPAGNE</t>
  </si>
  <si>
    <t>CA  Marea del Leyda - White</t>
  </si>
  <si>
    <t>CA300</t>
  </si>
  <si>
    <t>6A5</t>
  </si>
  <si>
    <t>620 x 6</t>
  </si>
  <si>
    <t>Seyval Blanc</t>
  </si>
  <si>
    <t>Champagne   -   CHAMPAGNE</t>
  </si>
  <si>
    <t>AA</t>
  </si>
  <si>
    <t>CA  Marea del Leyda - Red</t>
  </si>
  <si>
    <t>CA320</t>
  </si>
  <si>
    <t>5M9</t>
  </si>
  <si>
    <t>Champagne   -   Fine Wine Champagne Rose NV</t>
  </si>
  <si>
    <t>Fine Wine Champagne Rose NV</t>
  </si>
  <si>
    <t>750 cl x 6</t>
  </si>
  <si>
    <t>750 cl</t>
  </si>
  <si>
    <t>771</t>
  </si>
  <si>
    <t>Shiraz</t>
  </si>
  <si>
    <t>Hot Beverages   -   HOT BEVERAGES</t>
  </si>
  <si>
    <t>HOT BEVERAGES</t>
  </si>
  <si>
    <t>Y1</t>
  </si>
  <si>
    <t>CB  1870 Range - White</t>
  </si>
  <si>
    <t>CB100</t>
  </si>
  <si>
    <t>5N1</t>
  </si>
  <si>
    <t>Champagne   -   Fine Wine Champagne Rose Prestige</t>
  </si>
  <si>
    <t>Fine Wine Champagne Rose Prestige</t>
  </si>
  <si>
    <t>840 cl x 1</t>
  </si>
  <si>
    <t>840 cl</t>
  </si>
  <si>
    <t>774</t>
  </si>
  <si>
    <t>Shiraz/Syrah</t>
  </si>
  <si>
    <t>577</t>
  </si>
  <si>
    <t>Other   -   MISCELLANEOUS LINES</t>
  </si>
  <si>
    <t>MISCELLANEOUS LINES</t>
  </si>
  <si>
    <t>Z1</t>
  </si>
  <si>
    <t>CB  1870 Range - Red</t>
  </si>
  <si>
    <t>CB120</t>
  </si>
  <si>
    <t>7B9</t>
  </si>
  <si>
    <t>Champagne   -   Fine Wine Champagne Rose Vintage</t>
  </si>
  <si>
    <t>Fine Wine Champagne Rose Vintage</t>
  </si>
  <si>
    <t>900 cl x 1</t>
  </si>
  <si>
    <t>900 cl</t>
  </si>
  <si>
    <t>775</t>
  </si>
  <si>
    <t>Silvaner</t>
  </si>
  <si>
    <t>5AL</t>
  </si>
  <si>
    <t>CB  Estate - White</t>
  </si>
  <si>
    <t>CB200</t>
  </si>
  <si>
    <t>5N2</t>
  </si>
  <si>
    <t>Champagne   -   Fine Wine Champagne White NV</t>
  </si>
  <si>
    <t>Fine Wine Champagne White NV</t>
  </si>
  <si>
    <t>1000 cl x 1</t>
  </si>
  <si>
    <t>1000 cl</t>
  </si>
  <si>
    <t>Spare</t>
  </si>
  <si>
    <t>CB  Estate - Red</t>
  </si>
  <si>
    <t>CB220</t>
  </si>
  <si>
    <t>22084099 - ??</t>
  </si>
  <si>
    <t>6A2</t>
  </si>
  <si>
    <t>Champagne   -   Fine Wine Champagne White Prestige</t>
  </si>
  <si>
    <t>Fine Wine Champagne White Prestige</t>
  </si>
  <si>
    <t>1200 cl x 1</t>
  </si>
  <si>
    <t>1200cl</t>
  </si>
  <si>
    <t>St Laurent</t>
  </si>
  <si>
    <t>724</t>
  </si>
  <si>
    <t>CB  Reserva Range - Red</t>
  </si>
  <si>
    <t>CB300</t>
  </si>
  <si>
    <t>5N3</t>
  </si>
  <si>
    <t>Champagne   -   Fine Wine Champagne White Vintage</t>
  </si>
  <si>
    <t>Fine Wine Champagne White Vintage</t>
  </si>
  <si>
    <t>1500 cl x 1</t>
  </si>
  <si>
    <t>1500 cl</t>
  </si>
  <si>
    <t>Susumanielo</t>
  </si>
  <si>
    <t>CB  Wild Ferment Range - White</t>
  </si>
  <si>
    <t>CB400</t>
  </si>
  <si>
    <t>22085019 - ??</t>
  </si>
  <si>
    <t>6A4</t>
  </si>
  <si>
    <t>Champagne   -   Good Champagne Rose NV</t>
  </si>
  <si>
    <t>Good Champagne Rose NV</t>
  </si>
  <si>
    <t>1950 cl x 1</t>
  </si>
  <si>
    <t>1950 cl</t>
  </si>
  <si>
    <t>Symphony</t>
  </si>
  <si>
    <t>CB  Wild Ferment Range - Red</t>
  </si>
  <si>
    <t>CB420</t>
  </si>
  <si>
    <t>5N4</t>
  </si>
  <si>
    <t>Champagne   -   Good Champagne White NV</t>
  </si>
  <si>
    <t>Good Champagne White NV</t>
  </si>
  <si>
    <t>2930 cl x 1</t>
  </si>
  <si>
    <t>2930 cl</t>
  </si>
  <si>
    <t>732</t>
  </si>
  <si>
    <t>Syrah</t>
  </si>
  <si>
    <t>640</t>
  </si>
  <si>
    <t>6CE</t>
  </si>
  <si>
    <t>CB  Aconcagua Costa - White</t>
  </si>
  <si>
    <t>CB500</t>
  </si>
  <si>
    <t>5Y6</t>
  </si>
  <si>
    <t>Champagne   -   Limited Allocation Champagne Rose NV</t>
  </si>
  <si>
    <t>Limited Allocation Champagne Rose NV</t>
  </si>
  <si>
    <t>3000 cl x 1</t>
  </si>
  <si>
    <t>3000 cl</t>
  </si>
  <si>
    <t>Tannat</t>
  </si>
  <si>
    <t>665</t>
  </si>
  <si>
    <t>CB  Aconcagua Costa - Red</t>
  </si>
  <si>
    <t>CB520</t>
  </si>
  <si>
    <t>5N6</t>
  </si>
  <si>
    <t>Champagne   -   Limited Allocation Champagne Rose Prestige</t>
  </si>
  <si>
    <t>Limited Allocation Champagne Rose Prestige</t>
  </si>
  <si>
    <t>4091 cl x 1</t>
  </si>
  <si>
    <t>4091 cl</t>
  </si>
  <si>
    <t>747</t>
  </si>
  <si>
    <t>Tempranillo</t>
  </si>
  <si>
    <t>CB  Las Pizarras - White</t>
  </si>
  <si>
    <t>CB540</t>
  </si>
  <si>
    <t>5Y3</t>
  </si>
  <si>
    <t>Champagne   -   Limited Allocation Champagne Rose Vintage</t>
  </si>
  <si>
    <t>Limited Allocation Champagne Rose Vintage</t>
  </si>
  <si>
    <t>4540 cl x 1</t>
  </si>
  <si>
    <t>4540 cl</t>
  </si>
  <si>
    <t>749</t>
  </si>
  <si>
    <t>Tempranillo Blanco</t>
  </si>
  <si>
    <t>CB  Las Pizarras - Red</t>
  </si>
  <si>
    <t>CB560</t>
  </si>
  <si>
    <t>22089011 - ??</t>
  </si>
  <si>
    <t>5N8</t>
  </si>
  <si>
    <t>Champagne   -   Limited Allocation Champagne White NV</t>
  </si>
  <si>
    <t>Limited Allocation Champagne White NV</t>
  </si>
  <si>
    <t>7500 cl x 6</t>
  </si>
  <si>
    <t>7500 cl</t>
  </si>
  <si>
    <t>772</t>
  </si>
  <si>
    <t>Terret</t>
  </si>
  <si>
    <t>CB  Founder's Reserve - Red</t>
  </si>
  <si>
    <t>CB600</t>
  </si>
  <si>
    <t>22089031 - ??</t>
  </si>
  <si>
    <t>5Q2</t>
  </si>
  <si>
    <t>Champagne   -   Limited Allocation Champagne White Prestige</t>
  </si>
  <si>
    <t>Limited Allocation Champagne White Prestige</t>
  </si>
  <si>
    <t>10000 cl x 1</t>
  </si>
  <si>
    <t>10000 cl</t>
  </si>
  <si>
    <t>Tibouren</t>
  </si>
  <si>
    <t>654</t>
  </si>
  <si>
    <t>6CT</t>
  </si>
  <si>
    <t>CC  Reserva - White</t>
  </si>
  <si>
    <t>CC100</t>
  </si>
  <si>
    <t>22089041 - ??</t>
  </si>
  <si>
    <t>5N9</t>
  </si>
  <si>
    <t>Champagne   -   Limited Allocation Champagne White Vintage</t>
  </si>
  <si>
    <t>Limited Allocation Champagne White Vintage</t>
  </si>
  <si>
    <t>12500 cl x 6</t>
  </si>
  <si>
    <t>12500 cl</t>
  </si>
  <si>
    <t>Timorasso</t>
  </si>
  <si>
    <t>CC  Reserva - Rosé</t>
  </si>
  <si>
    <t>CC120</t>
  </si>
  <si>
    <t>22089045 - ??</t>
  </si>
  <si>
    <t>5P0</t>
  </si>
  <si>
    <t>Champagne   -   Price Fighter Champagne Rose NV</t>
  </si>
  <si>
    <t>Price Fighter Champagne Rose NV</t>
  </si>
  <si>
    <t>1 lt x 1</t>
  </si>
  <si>
    <t>1lt</t>
  </si>
  <si>
    <t>l</t>
  </si>
  <si>
    <t>Tinta Amarela</t>
  </si>
  <si>
    <t>5AU</t>
  </si>
  <si>
    <t>CC  Reserva - Red</t>
  </si>
  <si>
    <t>CC140</t>
  </si>
  <si>
    <t>5P1</t>
  </si>
  <si>
    <t>Champagne   -   Price Fighter Champagne White NV</t>
  </si>
  <si>
    <t>Price Fighter Champagne White NV</t>
  </si>
  <si>
    <t>1L x 4</t>
  </si>
  <si>
    <t>1L</t>
  </si>
  <si>
    <t>63C</t>
  </si>
  <si>
    <t>Tinta Negra Mole</t>
  </si>
  <si>
    <t>CC  Primus - Red</t>
  </si>
  <si>
    <t>CC200</t>
  </si>
  <si>
    <t>5P2</t>
  </si>
  <si>
    <t>1 lt x 5</t>
  </si>
  <si>
    <t>Tinta Roriz</t>
  </si>
  <si>
    <t>CD  Vik - Red</t>
  </si>
  <si>
    <t>CD100</t>
  </si>
  <si>
    <t>5P4</t>
  </si>
  <si>
    <t>Hot Beverages   -   Milk &amp; Sugar</t>
  </si>
  <si>
    <t>1 lt x 6</t>
  </si>
  <si>
    <t>Tinto de Toro</t>
  </si>
  <si>
    <t>CD  Concha y Toro - Red</t>
  </si>
  <si>
    <t>CD120</t>
  </si>
  <si>
    <t>22089057 - ??</t>
  </si>
  <si>
    <t>5P5</t>
  </si>
  <si>
    <t>1 lt x 8</t>
  </si>
  <si>
    <t>60G</t>
  </si>
  <si>
    <t>Tinto Fino</t>
  </si>
  <si>
    <t>633</t>
  </si>
  <si>
    <t>CD  Don Melchor - Red</t>
  </si>
  <si>
    <t>CD200</t>
  </si>
  <si>
    <t>5P7</t>
  </si>
  <si>
    <t>Non drinks   -   Flow Training</t>
  </si>
  <si>
    <t>Flow Training</t>
  </si>
  <si>
    <t>1 lt x 9</t>
  </si>
  <si>
    <t>61U</t>
  </si>
  <si>
    <t>Tinto Rouriz</t>
  </si>
  <si>
    <t>CD  120 Reserva Espeical - White</t>
  </si>
  <si>
    <t>CD300</t>
  </si>
  <si>
    <t>22089077 - ??</t>
  </si>
  <si>
    <t>6C1</t>
  </si>
  <si>
    <t>1L x12</t>
  </si>
  <si>
    <t>Tocai Friulano</t>
  </si>
  <si>
    <t>CD  120 Reserva Espeical - Red</t>
  </si>
  <si>
    <t>CD320</t>
  </si>
  <si>
    <t>22089078 - ??</t>
  </si>
  <si>
    <t>5P8</t>
  </si>
  <si>
    <t>Non drinks   -   Special Bar Service</t>
  </si>
  <si>
    <t>Special Bar Service</t>
  </si>
  <si>
    <t>1.13 lt x 12</t>
  </si>
  <si>
    <t>1.13lt</t>
  </si>
  <si>
    <t>Torbato</t>
  </si>
  <si>
    <t>CD  Casillero del Diablo - Red</t>
  </si>
  <si>
    <t>CD340</t>
  </si>
  <si>
    <t>22091200 - ??</t>
  </si>
  <si>
    <t>6B1</t>
  </si>
  <si>
    <t>1.5 lt x 1</t>
  </si>
  <si>
    <t>1.5lt</t>
  </si>
  <si>
    <t>Torrontés</t>
  </si>
  <si>
    <t>CD  Casillero del Diablo - White</t>
  </si>
  <si>
    <t>CD400</t>
  </si>
  <si>
    <t>22094199 - ??</t>
  </si>
  <si>
    <t>6B2</t>
  </si>
  <si>
    <t>Admin   -   Admin</t>
  </si>
  <si>
    <t>1.5 lt x 3</t>
  </si>
  <si>
    <t>Touriga Franca</t>
  </si>
  <si>
    <t>5AM</t>
  </si>
  <si>
    <t>CD  Casillero del Diablo - Rosé</t>
  </si>
  <si>
    <t>CD420</t>
  </si>
  <si>
    <t>22097199 - ??</t>
  </si>
  <si>
    <t>6B3</t>
  </si>
  <si>
    <t>1.5 lt x 4</t>
  </si>
  <si>
    <t>Touriga Nacional</t>
  </si>
  <si>
    <t>CD440</t>
  </si>
  <si>
    <t>22098199 - ??</t>
  </si>
  <si>
    <t>6B4</t>
  </si>
  <si>
    <t>1.5 lt x 5</t>
  </si>
  <si>
    <t>Trebbiano</t>
  </si>
  <si>
    <t>CD  Cono Sur - White</t>
  </si>
  <si>
    <t>CD500</t>
  </si>
  <si>
    <t>22099059 - ??</t>
  </si>
  <si>
    <t>6B5</t>
  </si>
  <si>
    <t>1.5 lt x 6</t>
  </si>
  <si>
    <t>Trebbiano/Ugni Blanc</t>
  </si>
  <si>
    <t>584</t>
  </si>
  <si>
    <t>CD  Cono Sur - Red</t>
  </si>
  <si>
    <t>CD520</t>
  </si>
  <si>
    <t>29190090 - ??</t>
  </si>
  <si>
    <t>5A4</t>
  </si>
  <si>
    <t>1.5 lt x 8</t>
  </si>
  <si>
    <t>Treixadura</t>
  </si>
  <si>
    <t>CD  Tekena - White</t>
  </si>
  <si>
    <t>CD600</t>
  </si>
  <si>
    <t>29190098 - ??</t>
  </si>
  <si>
    <t>5V1</t>
  </si>
  <si>
    <t>1.5 lt x 12</t>
  </si>
  <si>
    <t>Trepat</t>
  </si>
  <si>
    <t>6BD</t>
  </si>
  <si>
    <t>59A</t>
  </si>
  <si>
    <t>CD  Tekena - Red</t>
  </si>
  <si>
    <t>CD620</t>
  </si>
  <si>
    <t>29199000 - ??</t>
  </si>
  <si>
    <t>5P9</t>
  </si>
  <si>
    <t>1.75 ltr x 3</t>
  </si>
  <si>
    <t>1.75ltr</t>
  </si>
  <si>
    <t>Trincadeira</t>
  </si>
  <si>
    <t>CD  Vine Trail - White</t>
  </si>
  <si>
    <t>CD700</t>
  </si>
  <si>
    <t>33021029 - ??</t>
  </si>
  <si>
    <t>5Q0</t>
  </si>
  <si>
    <t>1.75L x 4</t>
  </si>
  <si>
    <t>1.75L</t>
  </si>
  <si>
    <t>64D</t>
  </si>
  <si>
    <t>Turbiana</t>
  </si>
  <si>
    <t>CD  Vine Trail - Red</t>
  </si>
  <si>
    <t>CD720</t>
  </si>
  <si>
    <t>33021090 - ??</t>
  </si>
  <si>
    <t>5R8</t>
  </si>
  <si>
    <t>1.75L x 6</t>
  </si>
  <si>
    <t>1.75lt</t>
  </si>
  <si>
    <t>62</t>
  </si>
  <si>
    <t>Ugni Blanc</t>
  </si>
  <si>
    <t>5AN</t>
  </si>
  <si>
    <t>CD  Casa Vista - White</t>
  </si>
  <si>
    <t>CD800</t>
  </si>
  <si>
    <t>35069100 - ??</t>
  </si>
  <si>
    <t>5T8</t>
  </si>
  <si>
    <t>2 lt x 1</t>
  </si>
  <si>
    <t>2 lt</t>
  </si>
  <si>
    <t>641</t>
  </si>
  <si>
    <t>CD  Casa Vista - Red</t>
  </si>
  <si>
    <t>CD820</t>
  </si>
  <si>
    <t>38249097 - ??</t>
  </si>
  <si>
    <t>5S4</t>
  </si>
  <si>
    <t>2 lt x 4</t>
  </si>
  <si>
    <t>2lt</t>
  </si>
  <si>
    <t>Varietal</t>
  </si>
  <si>
    <t>6CJ</t>
  </si>
  <si>
    <t>CD  Altoritas - White</t>
  </si>
  <si>
    <t>CD900</t>
  </si>
  <si>
    <t>5T6</t>
  </si>
  <si>
    <t>2 lt x 6</t>
  </si>
  <si>
    <t>Verdeca</t>
  </si>
  <si>
    <t>CD  Altoritas - Red</t>
  </si>
  <si>
    <t>CD920</t>
  </si>
  <si>
    <t>39201023 - ??</t>
  </si>
  <si>
    <t>5T9</t>
  </si>
  <si>
    <t>2 lt x 8</t>
  </si>
  <si>
    <t>Verdejo</t>
  </si>
  <si>
    <t>585</t>
  </si>
  <si>
    <t>CE  Tierra - White</t>
  </si>
  <si>
    <t>CE100</t>
  </si>
  <si>
    <t>39235010 - ??</t>
  </si>
  <si>
    <t>5R5</t>
  </si>
  <si>
    <t>2 lt x 9</t>
  </si>
  <si>
    <t>Verdelho</t>
  </si>
  <si>
    <t>5AO</t>
  </si>
  <si>
    <t>CE  Tierra - Red</t>
  </si>
  <si>
    <t>CE120</t>
  </si>
  <si>
    <t>39235090 - ??</t>
  </si>
  <si>
    <t>5R9</t>
  </si>
  <si>
    <t>2 lt x 12</t>
  </si>
  <si>
    <t>54M</t>
  </si>
  <si>
    <t>Verdello</t>
  </si>
  <si>
    <t>5AP</t>
  </si>
  <si>
    <t>CE  Monte Verde - White</t>
  </si>
  <si>
    <t>CE200</t>
  </si>
  <si>
    <t>39241000 - ??</t>
  </si>
  <si>
    <t>5A5</t>
  </si>
  <si>
    <t>2 lt x 192</t>
  </si>
  <si>
    <t>60D</t>
  </si>
  <si>
    <t>Verdicchio</t>
  </si>
  <si>
    <t>586</t>
  </si>
  <si>
    <t>CE  Monte Verde - Rosé</t>
  </si>
  <si>
    <t>CE220</t>
  </si>
  <si>
    <t>45041019 - ??</t>
  </si>
  <si>
    <t>5R4</t>
  </si>
  <si>
    <t>2.25 lt x 4</t>
  </si>
  <si>
    <t>2.25lt</t>
  </si>
  <si>
    <t>60X</t>
  </si>
  <si>
    <t>Vermentino</t>
  </si>
  <si>
    <t>587</t>
  </si>
  <si>
    <t>CE  Monte Verde - Red</t>
  </si>
  <si>
    <t>CE240</t>
  </si>
  <si>
    <t>48191000 - ??</t>
  </si>
  <si>
    <t>5A6</t>
  </si>
  <si>
    <t>2.25 lt x 6</t>
  </si>
  <si>
    <t>Vernaccia</t>
  </si>
  <si>
    <t>CE  Los Romeros - White</t>
  </si>
  <si>
    <t>CE300</t>
  </si>
  <si>
    <t>5R2</t>
  </si>
  <si>
    <t>2.5 lt x 4</t>
  </si>
  <si>
    <t>2.5lt</t>
  </si>
  <si>
    <t>Vidal</t>
  </si>
  <si>
    <t>674</t>
  </si>
  <si>
    <t>CE  Los Romeros - Rosé</t>
  </si>
  <si>
    <t>CE320</t>
  </si>
  <si>
    <t>48201030 - ??</t>
  </si>
  <si>
    <t>5A7</t>
  </si>
  <si>
    <t>2.8L x 6</t>
  </si>
  <si>
    <t>2.8L</t>
  </si>
  <si>
    <t>AAK</t>
  </si>
  <si>
    <t>Viognier</t>
  </si>
  <si>
    <t>589</t>
  </si>
  <si>
    <t>CE  Los Romeros - Red</t>
  </si>
  <si>
    <t>CE340</t>
  </si>
  <si>
    <t>48211090 - ??</t>
  </si>
  <si>
    <t>5T7</t>
  </si>
  <si>
    <t>3 lt x 1</t>
  </si>
  <si>
    <t>3lt</t>
  </si>
  <si>
    <t>Viosinho</t>
  </si>
  <si>
    <t>632</t>
  </si>
  <si>
    <t>6BC</t>
  </si>
  <si>
    <t>CF  Changyu - Red</t>
  </si>
  <si>
    <t>CF100</t>
  </si>
  <si>
    <t>49111090 - ??</t>
  </si>
  <si>
    <t>5A8</t>
  </si>
  <si>
    <t>3 lt x 1 (Jeroboam)</t>
  </si>
  <si>
    <t>3lt (Jeroboam)</t>
  </si>
  <si>
    <t>Viura</t>
  </si>
  <si>
    <t>590</t>
  </si>
  <si>
    <t>CH  Chapel Down - White</t>
  </si>
  <si>
    <t>CH100</t>
  </si>
  <si>
    <t>58021900 - ??</t>
  </si>
  <si>
    <t>5A9</t>
  </si>
  <si>
    <t>3 lt x 2</t>
  </si>
  <si>
    <t>Weissburgunder</t>
  </si>
  <si>
    <t>619</t>
  </si>
  <si>
    <t>CH  Chapel Down - Rosé</t>
  </si>
  <si>
    <t>CH120</t>
  </si>
  <si>
    <t>61091000 - ??</t>
  </si>
  <si>
    <t>5B0</t>
  </si>
  <si>
    <t>3 lt x 3</t>
  </si>
  <si>
    <t>Welschriesling</t>
  </si>
  <si>
    <t>624</t>
  </si>
  <si>
    <t>6BO</t>
  </si>
  <si>
    <t>CH  Chapel Down - Red</t>
  </si>
  <si>
    <t>CH140</t>
  </si>
  <si>
    <t>65059030 - ??</t>
  </si>
  <si>
    <t>5B1</t>
  </si>
  <si>
    <t>3 lt x 4</t>
  </si>
  <si>
    <t>Xarel.lo</t>
  </si>
  <si>
    <t>591</t>
  </si>
  <si>
    <t>CH  Camel Valley - White</t>
  </si>
  <si>
    <t>CH200</t>
  </si>
  <si>
    <t>66011000 - ??</t>
  </si>
  <si>
    <t>5B2</t>
  </si>
  <si>
    <t>3 lt x 6</t>
  </si>
  <si>
    <t>Xinomavro</t>
  </si>
  <si>
    <t>666</t>
  </si>
  <si>
    <t>CH  Camel Valley - Rosé</t>
  </si>
  <si>
    <t>CH220</t>
  </si>
  <si>
    <t>70109041 - ??</t>
  </si>
  <si>
    <t>5T1</t>
  </si>
  <si>
    <t>3 lt x 125</t>
  </si>
  <si>
    <t>Zibibbo</t>
  </si>
  <si>
    <t>233</t>
  </si>
  <si>
    <t>CJ  Louis Jadot - Côte d'Or Rouge</t>
  </si>
  <si>
    <t>CJ100</t>
  </si>
  <si>
    <t>70109043 - ??</t>
  </si>
  <si>
    <t>5S2</t>
  </si>
  <si>
    <t>3 lt x 192</t>
  </si>
  <si>
    <t>61I</t>
  </si>
  <si>
    <t>Zinfandel</t>
  </si>
  <si>
    <t>592</t>
  </si>
  <si>
    <t>CJ  Louis Jadot - Côte d'Or Blanc</t>
  </si>
  <si>
    <t>CJ120</t>
  </si>
  <si>
    <t>70109055 - ??</t>
  </si>
  <si>
    <t>5R3</t>
  </si>
  <si>
    <t>3 lt x 216</t>
  </si>
  <si>
    <t>Zweigelt</t>
  </si>
  <si>
    <t>618</t>
  </si>
  <si>
    <t>CJ  Louis Jadot - Domaine Duc de M</t>
  </si>
  <si>
    <t>CJ140</t>
  </si>
  <si>
    <t>70109321 - ??</t>
  </si>
  <si>
    <t>5B3</t>
  </si>
  <si>
    <t>4 lt x 3</t>
  </si>
  <si>
    <t>4lt</t>
  </si>
  <si>
    <t>CJ  Louis Jadot - Bourgogne Red</t>
  </si>
  <si>
    <t>CJ160</t>
  </si>
  <si>
    <t>70132890 - ??</t>
  </si>
  <si>
    <t>5B5</t>
  </si>
  <si>
    <t>4 lt x 4</t>
  </si>
  <si>
    <t>CJ  Louis Jadot - Bourgogne White</t>
  </si>
  <si>
    <t>CJ180</t>
  </si>
  <si>
    <t>70132991 - ??</t>
  </si>
  <si>
    <t>5B4</t>
  </si>
  <si>
    <t>4.5 lt x 1</t>
  </si>
  <si>
    <t>4.5lt</t>
  </si>
  <si>
    <t>61T</t>
  </si>
  <si>
    <t>CJ  Louis Jadot - Red Coteaux Bour</t>
  </si>
  <si>
    <t>CJ200</t>
  </si>
  <si>
    <t>70133399 - ??</t>
  </si>
  <si>
    <t>5T2</t>
  </si>
  <si>
    <t>4.5 lt x 2</t>
  </si>
  <si>
    <t>55Y</t>
  </si>
  <si>
    <t>CJ  Louis Jadot - White Coteaux Bo</t>
  </si>
  <si>
    <t>CJ220</t>
  </si>
  <si>
    <t>76071910 - ??</t>
  </si>
  <si>
    <t>5R6</t>
  </si>
  <si>
    <t>4.5 lt x 3</t>
  </si>
  <si>
    <t>55Z</t>
  </si>
  <si>
    <t>CJ  Remoissenet Pere &amp; Fils - Côte</t>
  </si>
  <si>
    <t>CJ300</t>
  </si>
  <si>
    <t>82100000 - ??</t>
  </si>
  <si>
    <t>5T3</t>
  </si>
  <si>
    <t>4.5L x 6</t>
  </si>
  <si>
    <t>4.5L</t>
  </si>
  <si>
    <t>10G</t>
  </si>
  <si>
    <t>CJ320</t>
  </si>
  <si>
    <t>82152090 - ??</t>
  </si>
  <si>
    <t>5B6</t>
  </si>
  <si>
    <t>5 lt x 1</t>
  </si>
  <si>
    <t>5lt</t>
  </si>
  <si>
    <t>60Z</t>
  </si>
  <si>
    <t>CJ340</t>
  </si>
  <si>
    <t>83091000 - ??</t>
  </si>
  <si>
    <t>5S3</t>
  </si>
  <si>
    <t>5 lt x 2</t>
  </si>
  <si>
    <t>CJ360</t>
  </si>
  <si>
    <t>84185019 - ??</t>
  </si>
  <si>
    <t>5S0</t>
  </si>
  <si>
    <t>5 lt x 3</t>
  </si>
  <si>
    <t>CJ  Bouchard Ainé &amp; Fils - Côte d'</t>
  </si>
  <si>
    <t>CJ400</t>
  </si>
  <si>
    <t>84199085 - ??</t>
  </si>
  <si>
    <t>5B7</t>
  </si>
  <si>
    <t>5L x 4</t>
  </si>
  <si>
    <t>5L</t>
  </si>
  <si>
    <t>64A</t>
  </si>
  <si>
    <t>CJ420</t>
  </si>
  <si>
    <t>84384000 - ??</t>
  </si>
  <si>
    <t>5T5</t>
  </si>
  <si>
    <t>5 lt x 4</t>
  </si>
  <si>
    <t>61A</t>
  </si>
  <si>
    <t>CJ  Bouchard Ainé &amp; Fils - Bourgog</t>
  </si>
  <si>
    <t>CJ440</t>
  </si>
  <si>
    <t>7H2</t>
  </si>
  <si>
    <t>6 lt x 1</t>
  </si>
  <si>
    <t>6lt</t>
  </si>
  <si>
    <t>CJ460</t>
  </si>
  <si>
    <t>99999999 - ??</t>
  </si>
  <si>
    <t>5V0</t>
  </si>
  <si>
    <t>6 lt x 1 (Methuselah</t>
  </si>
  <si>
    <t>6lt (Methuselah)</t>
  </si>
  <si>
    <t>53N</t>
  </si>
  <si>
    <t>CJ  Marguerite Carillon - Bourgogn</t>
  </si>
  <si>
    <t>CJ480</t>
  </si>
  <si>
    <t>6L x 6</t>
  </si>
  <si>
    <t>6L</t>
  </si>
  <si>
    <t>10F</t>
  </si>
  <si>
    <t>CJ490</t>
  </si>
  <si>
    <t>7 lt x 1</t>
  </si>
  <si>
    <t>7lt</t>
  </si>
  <si>
    <t>59U</t>
  </si>
  <si>
    <t>CJ  Pierre Dupond - Bourgogne Red</t>
  </si>
  <si>
    <t>CJ500</t>
  </si>
  <si>
    <t>8L x 1</t>
  </si>
  <si>
    <t>8L</t>
  </si>
  <si>
    <t>AAD</t>
  </si>
  <si>
    <t>CJ  Pierre Dupond - Bourgogne Whit</t>
  </si>
  <si>
    <t>CJ520</t>
  </si>
  <si>
    <t>9 lt x 1</t>
  </si>
  <si>
    <t>9lt</t>
  </si>
  <si>
    <t>CJ  Jean-Francois Protheau - Côte</t>
  </si>
  <si>
    <t>CJ540</t>
  </si>
  <si>
    <t>9 lt x 1 (Salmanazar)</t>
  </si>
  <si>
    <t>9lt (Salmanazar)</t>
  </si>
  <si>
    <t>CJ  Louis Jadot - Côtes Mâconnaise</t>
  </si>
  <si>
    <t>CJ600</t>
  </si>
  <si>
    <t>10 lt x 1</t>
  </si>
  <si>
    <t>10lt</t>
  </si>
  <si>
    <t>CJ620</t>
  </si>
  <si>
    <t>10lt x 2</t>
  </si>
  <si>
    <t>10L</t>
  </si>
  <si>
    <t>98L</t>
  </si>
  <si>
    <t>CJ640</t>
  </si>
  <si>
    <t>12 lt x 1</t>
  </si>
  <si>
    <t>12lt</t>
  </si>
  <si>
    <t>CJ  Bouchard Ainé &amp; Fils - Côtes M</t>
  </si>
  <si>
    <t>CJ700</t>
  </si>
  <si>
    <t>12 lt x 1 (Balthazar)</t>
  </si>
  <si>
    <t>12lt (Balthazar)</t>
  </si>
  <si>
    <t>CJ720</t>
  </si>
  <si>
    <t>15 lt x 1</t>
  </si>
  <si>
    <t>15lt</t>
  </si>
  <si>
    <t>CJ  J. Moreau et Fils - Côtes Mâco</t>
  </si>
  <si>
    <t>CJ800</t>
  </si>
  <si>
    <t>15 lt x 1 (Nebuchadnezzar)</t>
  </si>
  <si>
    <t>15lt (Nebuchadnezzar)</t>
  </si>
  <si>
    <t>CJ  Jean Loron - Côtes Mâconnaise</t>
  </si>
  <si>
    <t>CJ820</t>
  </si>
  <si>
    <t>18 lt x 1</t>
  </si>
  <si>
    <t>18lt</t>
  </si>
  <si>
    <t>CJ  Solutré - Côtes Mâconnaise Bla</t>
  </si>
  <si>
    <t>CJ840</t>
  </si>
  <si>
    <t>19.5L x 1</t>
  </si>
  <si>
    <t>19.5l</t>
  </si>
  <si>
    <t>82</t>
  </si>
  <si>
    <t>CJ  Pascal Clément - Côtes Mâconna</t>
  </si>
  <si>
    <t>CJ860</t>
  </si>
  <si>
    <t>20 lt x 1</t>
  </si>
  <si>
    <t>20lt</t>
  </si>
  <si>
    <t>CK  Château des Jacques</t>
  </si>
  <si>
    <t>CK100</t>
  </si>
  <si>
    <t>22 lt x 1</t>
  </si>
  <si>
    <t>22lt</t>
  </si>
  <si>
    <t>CK  Loron</t>
  </si>
  <si>
    <t>CK120</t>
  </si>
  <si>
    <t>25 lt x 1</t>
  </si>
  <si>
    <t>25lt</t>
  </si>
  <si>
    <t>59Q</t>
  </si>
  <si>
    <t>CK  Château de Corcelles</t>
  </si>
  <si>
    <t>CK140</t>
  </si>
  <si>
    <t>29.3L x 1</t>
  </si>
  <si>
    <t>29.3L</t>
  </si>
  <si>
    <t>63G</t>
  </si>
  <si>
    <t>CK  Pascal Clément</t>
  </si>
  <si>
    <t>CK160</t>
  </si>
  <si>
    <t>30 lt x 1</t>
  </si>
  <si>
    <t>30lt</t>
  </si>
  <si>
    <t>CL  J. Moreau et Fils</t>
  </si>
  <si>
    <t>CL100</t>
  </si>
  <si>
    <t>30 lt x 24</t>
  </si>
  <si>
    <t>CL  J. Moreau et Fils - Premier Cr</t>
  </si>
  <si>
    <t>CL120</t>
  </si>
  <si>
    <t>40 lt x 1</t>
  </si>
  <si>
    <t>40lt</t>
  </si>
  <si>
    <t>61S</t>
  </si>
  <si>
    <t>CL  J. Moreau et Fils - Grand Cru</t>
  </si>
  <si>
    <t>CL140</t>
  </si>
  <si>
    <t>45.54 lt x 1</t>
  </si>
  <si>
    <t>45.54lt</t>
  </si>
  <si>
    <t>CL  Paul Deloux</t>
  </si>
  <si>
    <t>CL200</t>
  </si>
  <si>
    <t>45L x 1</t>
  </si>
  <si>
    <t>45L</t>
  </si>
  <si>
    <t>78</t>
  </si>
  <si>
    <t>CL  Bouchard Ainé &amp; Fils</t>
  </si>
  <si>
    <t>CL300</t>
  </si>
  <si>
    <t>49 lt x 1</t>
  </si>
  <si>
    <t>49lt</t>
  </si>
  <si>
    <t>CL  Pierre Dupond</t>
  </si>
  <si>
    <t>CL400</t>
  </si>
  <si>
    <t>50 lt x 1</t>
  </si>
  <si>
    <t>50lt</t>
  </si>
  <si>
    <t>CL  Vignerons De Chablis</t>
  </si>
  <si>
    <t>CL500</t>
  </si>
  <si>
    <t>58.7L x 1</t>
  </si>
  <si>
    <t>58.7</t>
  </si>
  <si>
    <t>99Q</t>
  </si>
  <si>
    <t>CL  Marguerite Carillon</t>
  </si>
  <si>
    <t>CL600</t>
  </si>
  <si>
    <t>100 lt x 1</t>
  </si>
  <si>
    <t>100lt</t>
  </si>
  <si>
    <t>61H</t>
  </si>
  <si>
    <t>CL  Louis Jadot</t>
  </si>
  <si>
    <t>CL700</t>
  </si>
  <si>
    <t>200 lt x 1</t>
  </si>
  <si>
    <t>200lt</t>
  </si>
  <si>
    <t>CM  The Lurton Family</t>
  </si>
  <si>
    <t>CM100</t>
  </si>
  <si>
    <t>210 lt x 1</t>
  </si>
  <si>
    <t>210lt</t>
  </si>
  <si>
    <t>CM  Cruse &amp; Lorenzetti</t>
  </si>
  <si>
    <t>CM120</t>
  </si>
  <si>
    <t>225L x 1</t>
  </si>
  <si>
    <t>225L</t>
  </si>
  <si>
    <t>87A</t>
  </si>
  <si>
    <t>CM  Domaines Fabre</t>
  </si>
  <si>
    <t>CM140</t>
  </si>
  <si>
    <t>700L x 1</t>
  </si>
  <si>
    <t>700L</t>
  </si>
  <si>
    <t>99P</t>
  </si>
  <si>
    <t>CM  Château Cissac</t>
  </si>
  <si>
    <t>CM180</t>
  </si>
  <si>
    <t>1000 lt x 1</t>
  </si>
  <si>
    <t>1000lt</t>
  </si>
  <si>
    <t>CM  Château du Breuil</t>
  </si>
  <si>
    <t>CM200</t>
  </si>
  <si>
    <t>330 ml x 20</t>
  </si>
  <si>
    <t>330ml</t>
  </si>
  <si>
    <t>CM  Château Campillot</t>
  </si>
  <si>
    <t>CM220</t>
  </si>
  <si>
    <t>14 ml x 100</t>
  </si>
  <si>
    <t>14ml</t>
  </si>
  <si>
    <t>ml</t>
  </si>
  <si>
    <t>60P</t>
  </si>
  <si>
    <t>CM  Château Lousteauneuf</t>
  </si>
  <si>
    <t>CM240</t>
  </si>
  <si>
    <t>20cl x6</t>
  </si>
  <si>
    <t>10</t>
  </si>
  <si>
    <t>CM  Château Reynon - Red</t>
  </si>
  <si>
    <t>CM300</t>
  </si>
  <si>
    <t>20ml x 36</t>
  </si>
  <si>
    <t>20ml</t>
  </si>
  <si>
    <t>68</t>
  </si>
  <si>
    <t>CM  Château Reynon - White</t>
  </si>
  <si>
    <t>CM320</t>
  </si>
  <si>
    <t>20ml x 216</t>
  </si>
  <si>
    <t>67</t>
  </si>
  <si>
    <t>CM  Château Lamothe - Bouscaut - R</t>
  </si>
  <si>
    <t>CM400</t>
  </si>
  <si>
    <t>25 ml x 4</t>
  </si>
  <si>
    <t>25ml</t>
  </si>
  <si>
    <t>CM  Château Lamothe - Bouscaut - W</t>
  </si>
  <si>
    <t>CM420</t>
  </si>
  <si>
    <t>30 ml x 24</t>
  </si>
  <si>
    <t>30ml</t>
  </si>
  <si>
    <t>55E</t>
  </si>
  <si>
    <t>CM  Château du Seuil - Graves Red</t>
  </si>
  <si>
    <t>CM500</t>
  </si>
  <si>
    <t>60ml x 12</t>
  </si>
  <si>
    <t>60ml</t>
  </si>
  <si>
    <t>CM  Château du Seuil - Graves Whit</t>
  </si>
  <si>
    <t>CM520</t>
  </si>
  <si>
    <t>90ml x 12</t>
  </si>
  <si>
    <t>90ml</t>
  </si>
  <si>
    <t>AAE</t>
  </si>
  <si>
    <t>CM  Château du Seuil - Côte de Bor</t>
  </si>
  <si>
    <t>CM540</t>
  </si>
  <si>
    <t>100ml x 1</t>
  </si>
  <si>
    <t>100ml</t>
  </si>
  <si>
    <t>AAL</t>
  </si>
  <si>
    <t>CM  Château du Seuil - Rosé</t>
  </si>
  <si>
    <t>CM560</t>
  </si>
  <si>
    <t>100ml x 10</t>
  </si>
  <si>
    <t>1AA</t>
  </si>
  <si>
    <t>CM  Château du Seuil - White</t>
  </si>
  <si>
    <t>CM580</t>
  </si>
  <si>
    <t>100 x 32</t>
  </si>
  <si>
    <t>10A</t>
  </si>
  <si>
    <t>CM  Clos Floridene - Red</t>
  </si>
  <si>
    <t>CM600</t>
  </si>
  <si>
    <t>113 ml x 11</t>
  </si>
  <si>
    <t>113ml</t>
  </si>
  <si>
    <t>53G</t>
  </si>
  <si>
    <t>CM  Clos Floridene - White</t>
  </si>
  <si>
    <t>CM620</t>
  </si>
  <si>
    <t>113 ml x 24</t>
  </si>
  <si>
    <t>CM  Château Lyonnat</t>
  </si>
  <si>
    <t>CM640</t>
  </si>
  <si>
    <t>113 ml x 48</t>
  </si>
  <si>
    <t>CM  Château La Fleur Plaisance</t>
  </si>
  <si>
    <t>CM680</t>
  </si>
  <si>
    <t>120 ml x 24</t>
  </si>
  <si>
    <t>120ml</t>
  </si>
  <si>
    <t>60</t>
  </si>
  <si>
    <t>CM  Château Pontet Bayard</t>
  </si>
  <si>
    <t>CM700</t>
  </si>
  <si>
    <t>120 ml x 32</t>
  </si>
  <si>
    <t>60F</t>
  </si>
  <si>
    <t>CM  Château Faizeau</t>
  </si>
  <si>
    <t>CM720</t>
  </si>
  <si>
    <t>125 ml x 9</t>
  </si>
  <si>
    <t>125ml</t>
  </si>
  <si>
    <t>CM  Château Boutisse</t>
  </si>
  <si>
    <t>CM740</t>
  </si>
  <si>
    <t>125ml x 12</t>
  </si>
  <si>
    <t>9AC</t>
  </si>
  <si>
    <t>CM  Château des Bardes</t>
  </si>
  <si>
    <t>CM760</t>
  </si>
  <si>
    <t>125 ml x 24</t>
  </si>
  <si>
    <t>CM  Château Teyssier</t>
  </si>
  <si>
    <t>CM780</t>
  </si>
  <si>
    <t>150 ml x 9</t>
  </si>
  <si>
    <t>150ml</t>
  </si>
  <si>
    <t>CM  Château Sergant</t>
  </si>
  <si>
    <t>CM800</t>
  </si>
  <si>
    <t>150 ml x 24</t>
  </si>
  <si>
    <t>CM  Château de barbe</t>
  </si>
  <si>
    <t>CM820</t>
  </si>
  <si>
    <t>160 ml x 24</t>
  </si>
  <si>
    <t>160ml</t>
  </si>
  <si>
    <t>59W</t>
  </si>
  <si>
    <t>CM  Château de Camarsac - Red</t>
  </si>
  <si>
    <t>CM840</t>
  </si>
  <si>
    <t>175 ml x 5</t>
  </si>
  <si>
    <t>175ml</t>
  </si>
  <si>
    <t>CM  Château de Camarsac - White</t>
  </si>
  <si>
    <t>CM860</t>
  </si>
  <si>
    <t>175 ml x 6</t>
  </si>
  <si>
    <t>CM  Château Moulin du Barrail</t>
  </si>
  <si>
    <t>CM880</t>
  </si>
  <si>
    <t>175 ml x 12</t>
  </si>
  <si>
    <t>CM  Château Pay La Tour</t>
  </si>
  <si>
    <t>CM900</t>
  </si>
  <si>
    <t>175 ml x 24</t>
  </si>
  <si>
    <t>CM  Château Montcabrier - Red</t>
  </si>
  <si>
    <t>CM920</t>
  </si>
  <si>
    <t>180 ml x 13</t>
  </si>
  <si>
    <t>180ml</t>
  </si>
  <si>
    <t>CM  Château Montcabrier - White</t>
  </si>
  <si>
    <t>CM940</t>
  </si>
  <si>
    <t>180 ml x 20</t>
  </si>
  <si>
    <t>61F</t>
  </si>
  <si>
    <t>CM  Château Haut Roudier</t>
  </si>
  <si>
    <t>CM960</t>
  </si>
  <si>
    <t>180 ml x 24</t>
  </si>
  <si>
    <t>CN  Château Thénac - Red</t>
  </si>
  <si>
    <t>CN100</t>
  </si>
  <si>
    <t>180 ml x 36</t>
  </si>
  <si>
    <t>54I</t>
  </si>
  <si>
    <t>CN  Château Thénac - White</t>
  </si>
  <si>
    <t>CN120</t>
  </si>
  <si>
    <t>187 ml  x 12</t>
  </si>
  <si>
    <t>187ml</t>
  </si>
  <si>
    <t>57K</t>
  </si>
  <si>
    <t>CN  T de Thénac - Red</t>
  </si>
  <si>
    <t>CN200</t>
  </si>
  <si>
    <t>187 ml x 24</t>
  </si>
  <si>
    <t>CN  T de Thénac - White</t>
  </si>
  <si>
    <t>CN220</t>
  </si>
  <si>
    <t>187 ml x 48</t>
  </si>
  <si>
    <t>CO  Jean-Luc Colombo</t>
  </si>
  <si>
    <t>CO100</t>
  </si>
  <si>
    <t>200 ml x 10</t>
  </si>
  <si>
    <t>200ml</t>
  </si>
  <si>
    <t>61L</t>
  </si>
  <si>
    <t>CO  Advini</t>
  </si>
  <si>
    <t>CO120</t>
  </si>
  <si>
    <t>200ml x 12</t>
  </si>
  <si>
    <t>91</t>
  </si>
  <si>
    <t>CO  M. Chapoutier - Red</t>
  </si>
  <si>
    <t>CO200</t>
  </si>
  <si>
    <t>200ml x 18</t>
  </si>
  <si>
    <t>63A</t>
  </si>
  <si>
    <t>CO  M. Chapoutier - White</t>
  </si>
  <si>
    <t>CO220</t>
  </si>
  <si>
    <t>200 ml x 24</t>
  </si>
  <si>
    <t>54P</t>
  </si>
  <si>
    <t>CO  Ogier</t>
  </si>
  <si>
    <t>CO300</t>
  </si>
  <si>
    <t>200ml x 32</t>
  </si>
  <si>
    <t>AAH</t>
  </si>
  <si>
    <t>CO  Ogier - Clos de L'Oratoire des</t>
  </si>
  <si>
    <t>CO320</t>
  </si>
  <si>
    <t>200ml x 40</t>
  </si>
  <si>
    <t>CO  Dauvergne Ranvier - Red</t>
  </si>
  <si>
    <t>CO400</t>
  </si>
  <si>
    <t>210 ml x 24</t>
  </si>
  <si>
    <t>210ml</t>
  </si>
  <si>
    <t>9AD</t>
  </si>
  <si>
    <t>CO  Dauvergne Ranvier - White</t>
  </si>
  <si>
    <t>CO420</t>
  </si>
  <si>
    <t>236 ml x 24</t>
  </si>
  <si>
    <t>236ml</t>
  </si>
  <si>
    <t>57N</t>
  </si>
  <si>
    <t>CO  Maison Bouachon</t>
  </si>
  <si>
    <t>CO500</t>
  </si>
  <si>
    <t>238ml x 12</t>
  </si>
  <si>
    <t>238ml</t>
  </si>
  <si>
    <t>906</t>
  </si>
  <si>
    <t>CP  Joseph Mellot - White</t>
  </si>
  <si>
    <t>CP100</t>
  </si>
  <si>
    <t>240ml x 12</t>
  </si>
  <si>
    <t>240ml</t>
  </si>
  <si>
    <t>9AF</t>
  </si>
  <si>
    <t>CP  Joseph Mellot - Rosé</t>
  </si>
  <si>
    <t>CP120</t>
  </si>
  <si>
    <t>240 ml x 24</t>
  </si>
  <si>
    <t>240 ml</t>
  </si>
  <si>
    <t>57O</t>
  </si>
  <si>
    <t>CP  Joseph Mellot - Red</t>
  </si>
  <si>
    <t>CP140</t>
  </si>
  <si>
    <t>250ml x 8</t>
  </si>
  <si>
    <t>250ml</t>
  </si>
  <si>
    <t>AAN</t>
  </si>
  <si>
    <t>CP  Vacheron - White</t>
  </si>
  <si>
    <t>CP200</t>
  </si>
  <si>
    <t>250 ml x 12</t>
  </si>
  <si>
    <t>54U</t>
  </si>
  <si>
    <t>CP  Vacheron - Rosé</t>
  </si>
  <si>
    <t>CP220</t>
  </si>
  <si>
    <t>250 ml x 18</t>
  </si>
  <si>
    <t>59Z</t>
  </si>
  <si>
    <t>CP  Vacheron - Red</t>
  </si>
  <si>
    <t>CP240</t>
  </si>
  <si>
    <t>250ml x 20</t>
  </si>
  <si>
    <t>61X</t>
  </si>
  <si>
    <t>CP  Château de Fesles</t>
  </si>
  <si>
    <t>CP300</t>
  </si>
  <si>
    <t>250 ml x 24</t>
  </si>
  <si>
    <t>57A</t>
  </si>
  <si>
    <t>CP  Muscadet</t>
  </si>
  <si>
    <t>CP400</t>
  </si>
  <si>
    <t>250 ml x 30</t>
  </si>
  <si>
    <t>57G</t>
  </si>
  <si>
    <t>CP  Anjou - White</t>
  </si>
  <si>
    <t>CP500</t>
  </si>
  <si>
    <t>250 ml x 42</t>
  </si>
  <si>
    <t>59M</t>
  </si>
  <si>
    <t>CP  Anjou - Rosé</t>
  </si>
  <si>
    <t>CP520</t>
  </si>
  <si>
    <t>270 ml x 24</t>
  </si>
  <si>
    <t>270ml</t>
  </si>
  <si>
    <t>57M</t>
  </si>
  <si>
    <t>CP  Savennieres</t>
  </si>
  <si>
    <t>CP600</t>
  </si>
  <si>
    <t>275ml x 1</t>
  </si>
  <si>
    <t>275ml</t>
  </si>
  <si>
    <t>AAM</t>
  </si>
  <si>
    <t>CP  Vouvray</t>
  </si>
  <si>
    <t>CP620</t>
  </si>
  <si>
    <t>275 ml x 6</t>
  </si>
  <si>
    <t>CP  Touraine</t>
  </si>
  <si>
    <t>CP700</t>
  </si>
  <si>
    <t>275 ml x 6 x 4</t>
  </si>
  <si>
    <t>59H</t>
  </si>
  <si>
    <t>CP  Haut-Poitou</t>
  </si>
  <si>
    <t>CP720</t>
  </si>
  <si>
    <t>275 ml x 12</t>
  </si>
  <si>
    <t>CP  Central Vineyards</t>
  </si>
  <si>
    <t>CP740</t>
  </si>
  <si>
    <t>275ml x 15</t>
  </si>
  <si>
    <t>61M</t>
  </si>
  <si>
    <t>CQ  Domaine Zinck - Portrait</t>
  </si>
  <si>
    <t>CQ100</t>
  </si>
  <si>
    <t>275 ml x 20</t>
  </si>
  <si>
    <t>CR  Borie de Maurel - Red</t>
  </si>
  <si>
    <t>CR100</t>
  </si>
  <si>
    <t>275 ml x 24</t>
  </si>
  <si>
    <t>CR  Borie de Maurel - White</t>
  </si>
  <si>
    <t>CR120</t>
  </si>
  <si>
    <t>275 ml x 27</t>
  </si>
  <si>
    <t>CR  Côtes de Gasgogne - White</t>
  </si>
  <si>
    <t>CR200</t>
  </si>
  <si>
    <t>275ml x 32</t>
  </si>
  <si>
    <t>980</t>
  </si>
  <si>
    <t>CR  Domaine Sainte Marie Des Croze</t>
  </si>
  <si>
    <t>CR300</t>
  </si>
  <si>
    <t>284 ml x 24</t>
  </si>
  <si>
    <t>284ml</t>
  </si>
  <si>
    <t>CR320</t>
  </si>
  <si>
    <t>288 ml x 27</t>
  </si>
  <si>
    <t>288ml</t>
  </si>
  <si>
    <t>CR340</t>
  </si>
  <si>
    <t>300ml x 6</t>
  </si>
  <si>
    <t>300ml</t>
  </si>
  <si>
    <t>96</t>
  </si>
  <si>
    <t>CR360</t>
  </si>
  <si>
    <t>300 ml x 12</t>
  </si>
  <si>
    <t>55C</t>
  </si>
  <si>
    <t>CR  Mirabeau - Rosé</t>
  </si>
  <si>
    <t>CR400</t>
  </si>
  <si>
    <t>300 ml x 20</t>
  </si>
  <si>
    <t>59J</t>
  </si>
  <si>
    <t>CR  Côtes de Provence - Estandon</t>
  </si>
  <si>
    <t>CR500</t>
  </si>
  <si>
    <t>300 ml x 24</t>
  </si>
  <si>
    <t>55D</t>
  </si>
  <si>
    <t>CR520</t>
  </si>
  <si>
    <t>320ml x 24</t>
  </si>
  <si>
    <t>320</t>
  </si>
  <si>
    <t>99T</t>
  </si>
  <si>
    <t>CR  Côtes de Provence - La Gordonn</t>
  </si>
  <si>
    <t>CR540</t>
  </si>
  <si>
    <t>325 ml x 12</t>
  </si>
  <si>
    <t>325ml</t>
  </si>
  <si>
    <t>57L</t>
  </si>
  <si>
    <t>CR  Chateau de Beaulieu</t>
  </si>
  <si>
    <t>CR600</t>
  </si>
  <si>
    <t>330 ml x 4</t>
  </si>
  <si>
    <t>61K</t>
  </si>
  <si>
    <t>CR  Jean-Luc Colombo - Rosé</t>
  </si>
  <si>
    <t>CR700</t>
  </si>
  <si>
    <t>330ml x 8</t>
  </si>
  <si>
    <t>89</t>
  </si>
  <si>
    <t>CR  Réserve Mirou</t>
  </si>
  <si>
    <t>CR720</t>
  </si>
  <si>
    <t>330ml x 10</t>
  </si>
  <si>
    <t>100</t>
  </si>
  <si>
    <t>CR  Petite Ronde</t>
  </si>
  <si>
    <t>CR740</t>
  </si>
  <si>
    <t>330ml x 10 x 3</t>
  </si>
  <si>
    <t>98E</t>
  </si>
  <si>
    <t>CR  Jean-Luc Colombo</t>
  </si>
  <si>
    <t>CR800</t>
  </si>
  <si>
    <t>330 ml x 12</t>
  </si>
  <si>
    <t>55F</t>
  </si>
  <si>
    <t>CR  Délicat Rosé</t>
  </si>
  <si>
    <t>CR820</t>
  </si>
  <si>
    <t>330 ml x 15</t>
  </si>
  <si>
    <t>59K</t>
  </si>
  <si>
    <t>CR  Côtes du Roussillon</t>
  </si>
  <si>
    <t>CR900</t>
  </si>
  <si>
    <t>330ml x 18</t>
  </si>
  <si>
    <t>93</t>
  </si>
  <si>
    <t>CS  Abbotts &amp; Delaunay - White</t>
  </si>
  <si>
    <t>CS100</t>
  </si>
  <si>
    <t>330 ml x 24</t>
  </si>
  <si>
    <t>55G</t>
  </si>
  <si>
    <t>CS  Abbotts &amp; Delaunay - Red</t>
  </si>
  <si>
    <t>CS120</t>
  </si>
  <si>
    <t>330 ml x 30</t>
  </si>
  <si>
    <t>59X</t>
  </si>
  <si>
    <t>CS  Fortant de France Terroir Litt</t>
  </si>
  <si>
    <t>CS200</t>
  </si>
  <si>
    <t>330ml x 36</t>
  </si>
  <si>
    <t>61Y</t>
  </si>
  <si>
    <t>CS220</t>
  </si>
  <si>
    <t>334 ml x 24</t>
  </si>
  <si>
    <t>334ml</t>
  </si>
  <si>
    <t>59S</t>
  </si>
  <si>
    <t>CS  J. Moreau et Fils - White</t>
  </si>
  <si>
    <t>CS300</t>
  </si>
  <si>
    <t>335 x 24</t>
  </si>
  <si>
    <t>335ml</t>
  </si>
  <si>
    <t>98C</t>
  </si>
  <si>
    <t>CS  J. Moreau et Fils - Red</t>
  </si>
  <si>
    <t>CS320</t>
  </si>
  <si>
    <t>340ml x 12</t>
  </si>
  <si>
    <t>340ml</t>
  </si>
  <si>
    <t>904</t>
  </si>
  <si>
    <t>CS  Bouchard Ainé &amp; Fils - Red</t>
  </si>
  <si>
    <t>CS400</t>
  </si>
  <si>
    <t>340 ml x 24</t>
  </si>
  <si>
    <t>55I</t>
  </si>
  <si>
    <t>CS  Bouchard Ainé &amp; Fils - White</t>
  </si>
  <si>
    <t>CS420</t>
  </si>
  <si>
    <t>341ml x 12</t>
  </si>
  <si>
    <t>341ml</t>
  </si>
  <si>
    <t>62A</t>
  </si>
  <si>
    <t>CS  Rare Vineyards - White</t>
  </si>
  <si>
    <t>CS500</t>
  </si>
  <si>
    <t>341 ml x 24</t>
  </si>
  <si>
    <t>55J</t>
  </si>
  <si>
    <t>CS  Rare Vineyards - Rosé</t>
  </si>
  <si>
    <t>CS520</t>
  </si>
  <si>
    <t>350 ml x 12</t>
  </si>
  <si>
    <t>350ml</t>
  </si>
  <si>
    <t>55K</t>
  </si>
  <si>
    <t>CS  Rare Vineyards - Red</t>
  </si>
  <si>
    <t>CS540</t>
  </si>
  <si>
    <t>350ml x 24</t>
  </si>
  <si>
    <t>61N</t>
  </si>
  <si>
    <t>CS  La Campagne - White</t>
  </si>
  <si>
    <t>CS600</t>
  </si>
  <si>
    <t>355 x 8</t>
  </si>
  <si>
    <t>355ML</t>
  </si>
  <si>
    <t>61Z</t>
  </si>
  <si>
    <t>CS  La Campagne - Rosé</t>
  </si>
  <si>
    <t>CS620</t>
  </si>
  <si>
    <t>355 ml x 12</t>
  </si>
  <si>
    <t>355ml</t>
  </si>
  <si>
    <t>CS  La Campagne - Red</t>
  </si>
  <si>
    <t>CS640</t>
  </si>
  <si>
    <t>355 ml x 18</t>
  </si>
  <si>
    <t>CS  Crusan - White</t>
  </si>
  <si>
    <t>CS700</t>
  </si>
  <si>
    <t>355 ml x 24</t>
  </si>
  <si>
    <t>CS  Crusan - Rosé</t>
  </si>
  <si>
    <t>CS720</t>
  </si>
  <si>
    <t>375 ml x 6</t>
  </si>
  <si>
    <t>375ml</t>
  </si>
  <si>
    <t>59N</t>
  </si>
  <si>
    <t>CS  Crusan - Red</t>
  </si>
  <si>
    <t>CS740</t>
  </si>
  <si>
    <t>375 ml x 12</t>
  </si>
  <si>
    <t>55S</t>
  </si>
  <si>
    <t>CS  Cuvée des Vignerons - White</t>
  </si>
  <si>
    <t>CS800</t>
  </si>
  <si>
    <t>375 ml x 24</t>
  </si>
  <si>
    <t>55T</t>
  </si>
  <si>
    <t>CS  Cuvée des Vignerons - Red</t>
  </si>
  <si>
    <t>CS820</t>
  </si>
  <si>
    <t>380 ml x 24</t>
  </si>
  <si>
    <t>380ml</t>
  </si>
  <si>
    <t>55U</t>
  </si>
  <si>
    <t>CS  Granfort - White</t>
  </si>
  <si>
    <t>CS900</t>
  </si>
  <si>
    <t>400ml x 24</t>
  </si>
  <si>
    <t>400ML</t>
  </si>
  <si>
    <t>87</t>
  </si>
  <si>
    <t>CS  Granfort - Rosé</t>
  </si>
  <si>
    <t>CS920</t>
  </si>
  <si>
    <t>440 ml x 2 x 15</t>
  </si>
  <si>
    <t>440ml</t>
  </si>
  <si>
    <t>61G</t>
  </si>
  <si>
    <t>CS  Granfort - Red</t>
  </si>
  <si>
    <t>CS940</t>
  </si>
  <si>
    <t>440 ml x 10</t>
  </si>
  <si>
    <t>61D</t>
  </si>
  <si>
    <t>CT  Le Bosq - White</t>
  </si>
  <si>
    <t>CT100</t>
  </si>
  <si>
    <t>440 ml x 12</t>
  </si>
  <si>
    <t>60Y</t>
  </si>
  <si>
    <t>CT  Le Bosq - Rosé</t>
  </si>
  <si>
    <t>CT120</t>
  </si>
  <si>
    <t>440 ml x 15</t>
  </si>
  <si>
    <t>57F</t>
  </si>
  <si>
    <t>CT  Le Bosq - Red</t>
  </si>
  <si>
    <t>CT140</t>
  </si>
  <si>
    <t>440 ml x 18</t>
  </si>
  <si>
    <t>CT  Eleve - White</t>
  </si>
  <si>
    <t>CT200</t>
  </si>
  <si>
    <t>440 ml x 20</t>
  </si>
  <si>
    <t>CT  Eleve - Red</t>
  </si>
  <si>
    <t>CT220</t>
  </si>
  <si>
    <t>440 ml x 24</t>
  </si>
  <si>
    <t>CT  Son Excellence - White</t>
  </si>
  <si>
    <t>CT300</t>
  </si>
  <si>
    <t>450 ml x 15</t>
  </si>
  <si>
    <t>450ml</t>
  </si>
  <si>
    <t>61V</t>
  </si>
  <si>
    <t>CT  Son Excellence - Red</t>
  </si>
  <si>
    <t>CT320</t>
  </si>
  <si>
    <t>450 ml x 16</t>
  </si>
  <si>
    <t>CT  Le Caprice - White</t>
  </si>
  <si>
    <t>CT400</t>
  </si>
  <si>
    <t>473 ml x 12</t>
  </si>
  <si>
    <t>473ml</t>
  </si>
  <si>
    <t>99L</t>
  </si>
  <si>
    <t>CT  Le Caprice - Rosé</t>
  </si>
  <si>
    <t>CT420</t>
  </si>
  <si>
    <t>473 ml x 24</t>
  </si>
  <si>
    <t>61E</t>
  </si>
  <si>
    <t>CT  Le Caprice - Red</t>
  </si>
  <si>
    <t>CT440</t>
  </si>
  <si>
    <t>484 ml x 24</t>
  </si>
  <si>
    <t>484ml</t>
  </si>
  <si>
    <t>60A</t>
  </si>
  <si>
    <t>CT  Cave de Massé - White</t>
  </si>
  <si>
    <t>CT500</t>
  </si>
  <si>
    <t>500ml x 6</t>
  </si>
  <si>
    <t>500ml</t>
  </si>
  <si>
    <t>CT  Cave de Massé - Sweet</t>
  </si>
  <si>
    <t>CT520</t>
  </si>
  <si>
    <t>500 ml x 8</t>
  </si>
  <si>
    <t>56A</t>
  </si>
  <si>
    <t>CT  Cave de Massé - Rosé</t>
  </si>
  <si>
    <t>CT540</t>
  </si>
  <si>
    <t>500 ml x 12</t>
  </si>
  <si>
    <t>CT  Cave de Massé - Red</t>
  </si>
  <si>
    <t>CT560</t>
  </si>
  <si>
    <t>500 ml x 15</t>
  </si>
  <si>
    <t>CU  Josef Brader - White</t>
  </si>
  <si>
    <t>CU100</t>
  </si>
  <si>
    <t>500 ml x 20</t>
  </si>
  <si>
    <t>CU  Dr Loosen - White</t>
  </si>
  <si>
    <t>CU200</t>
  </si>
  <si>
    <t>500 ml x 24</t>
  </si>
  <si>
    <t>CU  RK Riesling - White</t>
  </si>
  <si>
    <t>CU300</t>
  </si>
  <si>
    <t>520 ml x 24</t>
  </si>
  <si>
    <t>520ml</t>
  </si>
  <si>
    <t>CV  Josef Brader - White</t>
  </si>
  <si>
    <t>CV100</t>
  </si>
  <si>
    <t>550 ml x 12</t>
  </si>
  <si>
    <t>550ml</t>
  </si>
  <si>
    <t>56H</t>
  </si>
  <si>
    <t>CV  Schmitt Söhne - White</t>
  </si>
  <si>
    <t>CV200</t>
  </si>
  <si>
    <t>568 ml x 6</t>
  </si>
  <si>
    <t>568ml</t>
  </si>
  <si>
    <t>59V</t>
  </si>
  <si>
    <t>CV  Fritz's Riesling - White</t>
  </si>
  <si>
    <t>CV300</t>
  </si>
  <si>
    <t>568 ml x 8</t>
  </si>
  <si>
    <t>59I</t>
  </si>
  <si>
    <t>CV  Louis Guntrum - White</t>
  </si>
  <si>
    <t>CV400</t>
  </si>
  <si>
    <t>568 ml x 8 x 90</t>
  </si>
  <si>
    <t>60V</t>
  </si>
  <si>
    <t>CW  Katogi &amp; Strofilia - White</t>
  </si>
  <si>
    <t>CW100</t>
  </si>
  <si>
    <t>568 ml x 12</t>
  </si>
  <si>
    <t>56I</t>
  </si>
  <si>
    <t>CW  Katogi &amp; Strofilia - Red</t>
  </si>
  <si>
    <t>CW120</t>
  </si>
  <si>
    <t>568 ml x 24</t>
  </si>
  <si>
    <t>CX  Béres</t>
  </si>
  <si>
    <t>CX100</t>
  </si>
  <si>
    <t>568 ml x 348</t>
  </si>
  <si>
    <t>59T</t>
  </si>
  <si>
    <t>DA  Borgo del Tiglio - White</t>
  </si>
  <si>
    <t>DA100</t>
  </si>
  <si>
    <t>595 ml x 12</t>
  </si>
  <si>
    <t>595ml</t>
  </si>
  <si>
    <t>61W</t>
  </si>
  <si>
    <t>DA  Borgo del Tiglio - Red</t>
  </si>
  <si>
    <t>DA120</t>
  </si>
  <si>
    <t>600 ml x 6</t>
  </si>
  <si>
    <t>600ml</t>
  </si>
  <si>
    <t>56P</t>
  </si>
  <si>
    <t>DA  Fantinel - White</t>
  </si>
  <si>
    <t>DA200</t>
  </si>
  <si>
    <t>600ml x 12</t>
  </si>
  <si>
    <t>DA  Fantinel - Red</t>
  </si>
  <si>
    <t>DA220</t>
  </si>
  <si>
    <t>600 ml x 24</t>
  </si>
  <si>
    <t>59Y</t>
  </si>
  <si>
    <t>DA240</t>
  </si>
  <si>
    <t>630 ml x 12</t>
  </si>
  <si>
    <t>630ml</t>
  </si>
  <si>
    <t>60W</t>
  </si>
  <si>
    <t>DA  Ruffino - White</t>
  </si>
  <si>
    <t>DA300</t>
  </si>
  <si>
    <t>640 ml x 12</t>
  </si>
  <si>
    <t>640ml</t>
  </si>
  <si>
    <t>DA  La Roncaia - Red</t>
  </si>
  <si>
    <t>DA400</t>
  </si>
  <si>
    <t>650 ml x 12</t>
  </si>
  <si>
    <t>650ml</t>
  </si>
  <si>
    <t>56Q</t>
  </si>
  <si>
    <t>DA  La Roncaia - White</t>
  </si>
  <si>
    <t>DA420</t>
  </si>
  <si>
    <t>660ml x 8</t>
  </si>
  <si>
    <t>660ml</t>
  </si>
  <si>
    <t>77</t>
  </si>
  <si>
    <t>DB  L'Asistocratico - White</t>
  </si>
  <si>
    <t>DB100</t>
  </si>
  <si>
    <t>660 ml x 12</t>
  </si>
  <si>
    <t>56R</t>
  </si>
  <si>
    <t>DC  Bocelli - White</t>
  </si>
  <si>
    <t>DC100</t>
  </si>
  <si>
    <t>660 ml x 15</t>
  </si>
  <si>
    <t>59L</t>
  </si>
  <si>
    <t>DC  San Floriano - White</t>
  </si>
  <si>
    <t>DC200</t>
  </si>
  <si>
    <t>710ml x 12</t>
  </si>
  <si>
    <t>710ml</t>
  </si>
  <si>
    <t>DD  Bolla - White</t>
  </si>
  <si>
    <t>DD100</t>
  </si>
  <si>
    <t>750 ml x 6</t>
  </si>
  <si>
    <t>750ml</t>
  </si>
  <si>
    <t>DD  Bolla - Rosé</t>
  </si>
  <si>
    <t>DD120</t>
  </si>
  <si>
    <t>750 ml x 12</t>
  </si>
  <si>
    <t>57H</t>
  </si>
  <si>
    <t>DD  Bolla - Red</t>
  </si>
  <si>
    <t>DD140</t>
  </si>
  <si>
    <t>750ml x 15</t>
  </si>
  <si>
    <t>98D</t>
  </si>
  <si>
    <t>DD  Vitis Nostra - White</t>
  </si>
  <si>
    <t>DD200</t>
  </si>
  <si>
    <t>750ml x 20</t>
  </si>
  <si>
    <t>63E</t>
  </si>
  <si>
    <t>DD  Vitis Nostra - Red</t>
  </si>
  <si>
    <t>DD220</t>
  </si>
  <si>
    <t>800ml x 12</t>
  </si>
  <si>
    <t>800ml</t>
  </si>
  <si>
    <t>64</t>
  </si>
  <si>
    <t>DD  Bottega - White</t>
  </si>
  <si>
    <t>DD300</t>
  </si>
  <si>
    <t>850ml x 12</t>
  </si>
  <si>
    <t>850ml</t>
  </si>
  <si>
    <t>63</t>
  </si>
  <si>
    <t>DD  Munro</t>
  </si>
  <si>
    <t>DD400</t>
  </si>
  <si>
    <t>956 ml x 12</t>
  </si>
  <si>
    <t>956ml</t>
  </si>
  <si>
    <t>DD  Passori</t>
  </si>
  <si>
    <t>DD500</t>
  </si>
  <si>
    <t>1 x Each</t>
  </si>
  <si>
    <t>Each</t>
  </si>
  <si>
    <t>each</t>
  </si>
  <si>
    <t>59G</t>
  </si>
  <si>
    <t>DD  Fiorebelli</t>
  </si>
  <si>
    <t>DD600</t>
  </si>
  <si>
    <t>4 x Each</t>
  </si>
  <si>
    <t>59D</t>
  </si>
  <si>
    <t>DE  Enrico Serafino - White</t>
  </si>
  <si>
    <t>DE100</t>
  </si>
  <si>
    <t>10 x Each</t>
  </si>
  <si>
    <t>DE  Enrico Serafino - Red</t>
  </si>
  <si>
    <t>DE120</t>
  </si>
  <si>
    <t>12 x Each</t>
  </si>
  <si>
    <t>DE  Villa Lanata - White</t>
  </si>
  <si>
    <t>DE200</t>
  </si>
  <si>
    <t>20 x Each</t>
  </si>
  <si>
    <t>DE  Villa Lanata - Red</t>
  </si>
  <si>
    <t>DE220</t>
  </si>
  <si>
    <t>25 x Each</t>
  </si>
  <si>
    <t>DF  Bolla - Red</t>
  </si>
  <si>
    <t>DF100</t>
  </si>
  <si>
    <t>50 x Each</t>
  </si>
  <si>
    <t>DG  Ruffino - Red</t>
  </si>
  <si>
    <t>DG100</t>
  </si>
  <si>
    <t>95 x Each</t>
  </si>
  <si>
    <t>59C</t>
  </si>
  <si>
    <t>DG  Castello Vicchiomaggio</t>
  </si>
  <si>
    <t>DG200</t>
  </si>
  <si>
    <t>200 x Each</t>
  </si>
  <si>
    <t>590B</t>
  </si>
  <si>
    <t>DG  Trambusti - Red</t>
  </si>
  <si>
    <t>DG300</t>
  </si>
  <si>
    <t>250 x Each</t>
  </si>
  <si>
    <t>590A</t>
  </si>
  <si>
    <t>DG  Trambusti - White</t>
  </si>
  <si>
    <t>DG320</t>
  </si>
  <si>
    <t>500 x Each</t>
  </si>
  <si>
    <t>59E</t>
  </si>
  <si>
    <t>DG  Villa Poggio Salvi - Red</t>
  </si>
  <si>
    <t>DG400</t>
  </si>
  <si>
    <t>800 x Each</t>
  </si>
  <si>
    <t>59F</t>
  </si>
  <si>
    <t>DG  Bocelli - Red</t>
  </si>
  <si>
    <t>DG500</t>
  </si>
  <si>
    <t>1000 x Each</t>
  </si>
  <si>
    <t>DG  Bocelli - White</t>
  </si>
  <si>
    <t>DG520</t>
  </si>
  <si>
    <t>1050 x Each</t>
  </si>
  <si>
    <t>DH  Bigi - White</t>
  </si>
  <si>
    <t>DH100</t>
  </si>
  <si>
    <t>2 gal x 1</t>
  </si>
  <si>
    <t>2gal</t>
  </si>
  <si>
    <t>g</t>
  </si>
  <si>
    <t>DH  Napolini - Red</t>
  </si>
  <si>
    <t>DH200</t>
  </si>
  <si>
    <t>2 gal x 12</t>
  </si>
  <si>
    <t>54K</t>
  </si>
  <si>
    <t>DI  Fontana Candida - White</t>
  </si>
  <si>
    <t>DI100</t>
  </si>
  <si>
    <t>2 gal x 24</t>
  </si>
  <si>
    <t>54L</t>
  </si>
  <si>
    <t>DI  Fontana Candida - Red</t>
  </si>
  <si>
    <t>DI120</t>
  </si>
  <si>
    <t>4.4G x 1</t>
  </si>
  <si>
    <t>4.4G</t>
  </si>
  <si>
    <t>76</t>
  </si>
  <si>
    <t>DJ  Filaretto - White</t>
  </si>
  <si>
    <t>DJ100</t>
  </si>
  <si>
    <t>4.5 gal x 1</t>
  </si>
  <si>
    <t>4.5gal</t>
  </si>
  <si>
    <t>55W</t>
  </si>
  <si>
    <t>DK  Valle Reale - Red</t>
  </si>
  <si>
    <t>DK100</t>
  </si>
  <si>
    <t>4.5 gal x 6</t>
  </si>
  <si>
    <t>55X</t>
  </si>
  <si>
    <t>DK  Torre dei Beati - White</t>
  </si>
  <si>
    <t>DK200</t>
  </si>
  <si>
    <t>5G x 1</t>
  </si>
  <si>
    <t>5G</t>
  </si>
  <si>
    <t>63H</t>
  </si>
  <si>
    <t>DK  Torre dei Beati - Red</t>
  </si>
  <si>
    <t>DK220</t>
  </si>
  <si>
    <t>5 gal x 1</t>
  </si>
  <si>
    <t>5gal</t>
  </si>
  <si>
    <t>DK  Fontefico - White</t>
  </si>
  <si>
    <t>DK300</t>
  </si>
  <si>
    <t>6.45 gal x 1</t>
  </si>
  <si>
    <t>6.45gal</t>
  </si>
  <si>
    <t>56N</t>
  </si>
  <si>
    <t>DL  Passo Sardo - Red</t>
  </si>
  <si>
    <t>DL100</t>
  </si>
  <si>
    <t>6.6 gal x 1</t>
  </si>
  <si>
    <t>6.6gal</t>
  </si>
  <si>
    <t>56O</t>
  </si>
  <si>
    <t>DL  Sella &amp; Mosca - White</t>
  </si>
  <si>
    <t>DL200</t>
  </si>
  <si>
    <t>9 gal x 1</t>
  </si>
  <si>
    <t>9gal</t>
  </si>
  <si>
    <t>DL  Sella &amp; Mosca - Red</t>
  </si>
  <si>
    <t>DL220</t>
  </si>
  <si>
    <t>9 gal x 6</t>
  </si>
  <si>
    <t>DM  Tre Fiori - White</t>
  </si>
  <si>
    <t>DM100</t>
  </si>
  <si>
    <t>9 gal x 12</t>
  </si>
  <si>
    <t>DM  San Salvatore - White</t>
  </si>
  <si>
    <t>DM200</t>
  </si>
  <si>
    <t>9 gal x 24</t>
  </si>
  <si>
    <t>DM  San Salvatore - Rose</t>
  </si>
  <si>
    <t>DM220</t>
  </si>
  <si>
    <t>10 gal x 1</t>
  </si>
  <si>
    <t>10gal</t>
  </si>
  <si>
    <t>DM  San Salvatore - Red</t>
  </si>
  <si>
    <t>DM240</t>
  </si>
  <si>
    <t>10 gal x 6</t>
  </si>
  <si>
    <t>DN  Feudi Salentini - White</t>
  </si>
  <si>
    <t>DN100</t>
  </si>
  <si>
    <t>11 gal x 1</t>
  </si>
  <si>
    <t>11gal</t>
  </si>
  <si>
    <t>53F</t>
  </si>
  <si>
    <t>DN  Feudi Salentini - Red</t>
  </si>
  <si>
    <t>DN120</t>
  </si>
  <si>
    <t>11 gal x 3</t>
  </si>
  <si>
    <t>DN  Parellelo - Red</t>
  </si>
  <si>
    <t>DN200</t>
  </si>
  <si>
    <t>11 gal x 12</t>
  </si>
  <si>
    <t>DN  Rapitalà Reserva Wines - White</t>
  </si>
  <si>
    <t>DN300</t>
  </si>
  <si>
    <t>18 gal x 1</t>
  </si>
  <si>
    <t>18gal</t>
  </si>
  <si>
    <t>DN  Rapitalà Reserva Wines - Rosé</t>
  </si>
  <si>
    <t>DN320</t>
  </si>
  <si>
    <t>18 gal x 6</t>
  </si>
  <si>
    <t>DN  Rapitalà Reserva Wines - Red</t>
  </si>
  <si>
    <t>DN340</t>
  </si>
  <si>
    <t>22 gal x 1</t>
  </si>
  <si>
    <t>22gal</t>
  </si>
  <si>
    <t>54T</t>
  </si>
  <si>
    <t>DN  Rapitalà Estate Selection - Re</t>
  </si>
  <si>
    <t>DN400</t>
  </si>
  <si>
    <t>36 gal x 24</t>
  </si>
  <si>
    <t>36gal</t>
  </si>
  <si>
    <t>55P</t>
  </si>
  <si>
    <t>DN  Rapitalà Estate Selection - Wh</t>
  </si>
  <si>
    <t>DN420</t>
  </si>
  <si>
    <t>1.5 g x 500</t>
  </si>
  <si>
    <t>1.5g</t>
  </si>
  <si>
    <t>Grams</t>
  </si>
  <si>
    <t>60J</t>
  </si>
  <si>
    <t>DN440</t>
  </si>
  <si>
    <t>4g x 500</t>
  </si>
  <si>
    <t>4g</t>
  </si>
  <si>
    <t>61R</t>
  </si>
  <si>
    <t>DO  Da Luca - White</t>
  </si>
  <si>
    <t>DO100</t>
  </si>
  <si>
    <t>22 g x 100</t>
  </si>
  <si>
    <t>22g</t>
  </si>
  <si>
    <t>60H</t>
  </si>
  <si>
    <t>DO  Da Luca - Red</t>
  </si>
  <si>
    <t>DO120</t>
  </si>
  <si>
    <t>30g x 54</t>
  </si>
  <si>
    <t>30g</t>
  </si>
  <si>
    <t>81</t>
  </si>
  <si>
    <t>DO  Marchesini - White</t>
  </si>
  <si>
    <t>DO200</t>
  </si>
  <si>
    <t>35g x 25</t>
  </si>
  <si>
    <t>35g</t>
  </si>
  <si>
    <t>99X</t>
  </si>
  <si>
    <t>DO  Marchesini - Rosé</t>
  </si>
  <si>
    <t>DO220</t>
  </si>
  <si>
    <t>40g x 54</t>
  </si>
  <si>
    <t>40g</t>
  </si>
  <si>
    <t>80</t>
  </si>
  <si>
    <t>DO  Marchesini - Red</t>
  </si>
  <si>
    <t>DO240</t>
  </si>
  <si>
    <t>45G x 25</t>
  </si>
  <si>
    <t>45G</t>
  </si>
  <si>
    <t>99W</t>
  </si>
  <si>
    <t>DO  Belvino - White</t>
  </si>
  <si>
    <t>DO300</t>
  </si>
  <si>
    <t>50g x 45</t>
  </si>
  <si>
    <t>50g</t>
  </si>
  <si>
    <t>61Q</t>
  </si>
  <si>
    <t>DO  Belvino - Rosé</t>
  </si>
  <si>
    <t>DO320</t>
  </si>
  <si>
    <t>60 g x 20</t>
  </si>
  <si>
    <t>60g</t>
  </si>
  <si>
    <t>60N</t>
  </si>
  <si>
    <t>DO  Vinuva - White</t>
  </si>
  <si>
    <t>DO400</t>
  </si>
  <si>
    <t>60 g x 45</t>
  </si>
  <si>
    <t>60M</t>
  </si>
  <si>
    <t>DO  Vinuva - Rosé</t>
  </si>
  <si>
    <t>DO420</t>
  </si>
  <si>
    <t>100g x 6</t>
  </si>
  <si>
    <t>100g</t>
  </si>
  <si>
    <t>905</t>
  </si>
  <si>
    <t>DO  Vinuva - Red</t>
  </si>
  <si>
    <t>DO440</t>
  </si>
  <si>
    <t>170g x 22</t>
  </si>
  <si>
    <t>170g</t>
  </si>
  <si>
    <t>61O</t>
  </si>
  <si>
    <t>DO  Vinuva Organics - White</t>
  </si>
  <si>
    <t>DO460</t>
  </si>
  <si>
    <t>250 g x 12</t>
  </si>
  <si>
    <t>250g</t>
  </si>
  <si>
    <t>60L</t>
  </si>
  <si>
    <t>DO  Vinuva Organics - Red</t>
  </si>
  <si>
    <t>DO480</t>
  </si>
  <si>
    <t>300 g x 10</t>
  </si>
  <si>
    <t>300g</t>
  </si>
  <si>
    <t>60K</t>
  </si>
  <si>
    <t>DO  Parini - White</t>
  </si>
  <si>
    <t>DO500</t>
  </si>
  <si>
    <t>460g x 10</t>
  </si>
  <si>
    <t>460g</t>
  </si>
  <si>
    <t>9KT</t>
  </si>
  <si>
    <t>DO  Parini - Rosé</t>
  </si>
  <si>
    <t>DO520</t>
  </si>
  <si>
    <t>750 g x 6</t>
  </si>
  <si>
    <t>750g</t>
  </si>
  <si>
    <t>60I</t>
  </si>
  <si>
    <t>DO  Parini - Red</t>
  </si>
  <si>
    <t>DO540</t>
  </si>
  <si>
    <t>1kg x 4</t>
  </si>
  <si>
    <t>1KG</t>
  </si>
  <si>
    <t>kg</t>
  </si>
  <si>
    <t>AAC</t>
  </si>
  <si>
    <t>DO  Corte Vigna - White</t>
  </si>
  <si>
    <t>DO600</t>
  </si>
  <si>
    <t>1kg x 6</t>
  </si>
  <si>
    <t>1kg</t>
  </si>
  <si>
    <t>61P</t>
  </si>
  <si>
    <t>DO  Corte Vigna - Rosé</t>
  </si>
  <si>
    <t>DO620</t>
  </si>
  <si>
    <t>1kg x 15</t>
  </si>
  <si>
    <t>DO  Corte Vigna - Red</t>
  </si>
  <si>
    <t>DO640</t>
  </si>
  <si>
    <t>2.6kg x 4</t>
  </si>
  <si>
    <t>2.6</t>
  </si>
  <si>
    <t>99E</t>
  </si>
  <si>
    <t>DO  Voga Italia - White</t>
  </si>
  <si>
    <t>DO700</t>
  </si>
  <si>
    <t>6kg x 2</t>
  </si>
  <si>
    <t>6kg</t>
  </si>
  <si>
    <t>98</t>
  </si>
  <si>
    <t>DO  Voga Italia - Red</t>
  </si>
  <si>
    <t>DO720</t>
  </si>
  <si>
    <t>40 oz x 6</t>
  </si>
  <si>
    <t>40oz</t>
  </si>
  <si>
    <t>oz</t>
  </si>
  <si>
    <t>60E</t>
  </si>
  <si>
    <t>DO  Solandia - White</t>
  </si>
  <si>
    <t>DO800</t>
  </si>
  <si>
    <t>1 x 1000</t>
  </si>
  <si>
    <t>1</t>
  </si>
  <si>
    <t>60Q</t>
  </si>
  <si>
    <t>DO  Solandia - Red</t>
  </si>
  <si>
    <t>DO840</t>
  </si>
  <si>
    <t>1 x 100</t>
  </si>
  <si>
    <t>60U</t>
  </si>
  <si>
    <t>DO  Solandia - Rosé</t>
  </si>
  <si>
    <t>DO920</t>
  </si>
  <si>
    <t>2 x 1100</t>
  </si>
  <si>
    <t>2</t>
  </si>
  <si>
    <t>60S</t>
  </si>
  <si>
    <t>DP  Solstice - White</t>
  </si>
  <si>
    <t>DP100</t>
  </si>
  <si>
    <t>5 x each</t>
  </si>
  <si>
    <t>59P</t>
  </si>
  <si>
    <t>DP  Solstice - Rosé</t>
  </si>
  <si>
    <t>DP120</t>
  </si>
  <si>
    <t>6 x 12s</t>
  </si>
  <si>
    <t>6</t>
  </si>
  <si>
    <t>59R</t>
  </si>
  <si>
    <t>DP  Solstice - Red</t>
  </si>
  <si>
    <t>DP140</t>
  </si>
  <si>
    <t>6 x 50</t>
  </si>
  <si>
    <t>60R</t>
  </si>
  <si>
    <t>DP  Borsari - White</t>
  </si>
  <si>
    <t>DP200</t>
  </si>
  <si>
    <t>12 x 20</t>
  </si>
  <si>
    <t>12</t>
  </si>
  <si>
    <t>60T</t>
  </si>
  <si>
    <t>DP  Borsari - Rosé</t>
  </si>
  <si>
    <t>DP220</t>
  </si>
  <si>
    <t>18 Pint x 24</t>
  </si>
  <si>
    <t>18Pint</t>
  </si>
  <si>
    <t>DP  Borsari - Red</t>
  </si>
  <si>
    <t>DP240</t>
  </si>
  <si>
    <t>32 x 6</t>
  </si>
  <si>
    <t>32</t>
  </si>
  <si>
    <t>99M</t>
  </si>
  <si>
    <t>DP  Antonio Rubini - White</t>
  </si>
  <si>
    <t>DP300</t>
  </si>
  <si>
    <t>76x6</t>
  </si>
  <si>
    <t>99R</t>
  </si>
  <si>
    <t>DP  Antonio Rubini - Rosé</t>
  </si>
  <si>
    <t>DP320</t>
  </si>
  <si>
    <t>100 x 5</t>
  </si>
  <si>
    <t>9ZZ</t>
  </si>
  <si>
    <t>DP  Vita - White</t>
  </si>
  <si>
    <t>DP400</t>
  </si>
  <si>
    <t>400 x 12</t>
  </si>
  <si>
    <t>400</t>
  </si>
  <si>
    <t>99U</t>
  </si>
  <si>
    <t>DP  Vita - Rosé</t>
  </si>
  <si>
    <t>DP420</t>
  </si>
  <si>
    <t>Discontinued</t>
  </si>
  <si>
    <t>DP  Vita - Red</t>
  </si>
  <si>
    <t>DP440</t>
  </si>
  <si>
    <t>Gallon</t>
  </si>
  <si>
    <t>DP  D'Vine - White</t>
  </si>
  <si>
    <t>DP500</t>
  </si>
  <si>
    <t>Kilograms</t>
  </si>
  <si>
    <t>DP  D'Vine - Rosé</t>
  </si>
  <si>
    <t>DP520</t>
  </si>
  <si>
    <t>Poly Container</t>
  </si>
  <si>
    <t>Poly</t>
  </si>
  <si>
    <t>DP  D'Vine - Red</t>
  </si>
  <si>
    <t>DP540</t>
  </si>
  <si>
    <t>Poly Drum</t>
  </si>
  <si>
    <t>DP  Castelbello - White</t>
  </si>
  <si>
    <t>DP600</t>
  </si>
  <si>
    <t>Poly Barrel</t>
  </si>
  <si>
    <t>DP  Castelbello - Rosé</t>
  </si>
  <si>
    <t>DP620</t>
  </si>
  <si>
    <t>Poly Cask</t>
  </si>
  <si>
    <t>DP  Castelbello - Red</t>
  </si>
  <si>
    <t>DP640</t>
  </si>
  <si>
    <t>Standard</t>
  </si>
  <si>
    <t>DR  Chateau Musar</t>
  </si>
  <si>
    <t>DR100</t>
  </si>
  <si>
    <t>EA  Te Awa - Left Field</t>
  </si>
  <si>
    <t>EA100</t>
  </si>
  <si>
    <t>Litre</t>
  </si>
  <si>
    <t>EA  Te Awa - Hawke's Bay</t>
  </si>
  <si>
    <t>EA120</t>
  </si>
  <si>
    <t>EA  Te Kairanga - White</t>
  </si>
  <si>
    <t>EA200</t>
  </si>
  <si>
    <t>Add notes</t>
  </si>
  <si>
    <t>EA  Te Kairanga - Red</t>
  </si>
  <si>
    <t>EA220</t>
  </si>
  <si>
    <t>EA  Ceres - Red</t>
  </si>
  <si>
    <t>EA300</t>
  </si>
  <si>
    <t>EA  Ceres - White</t>
  </si>
  <si>
    <t>EA320</t>
  </si>
  <si>
    <t>EA  Drylands - White</t>
  </si>
  <si>
    <t>EA400</t>
  </si>
  <si>
    <t>EA  Drylands - Red</t>
  </si>
  <si>
    <t>EA420</t>
  </si>
  <si>
    <t>EA  Graham Norton's Own - White</t>
  </si>
  <si>
    <t>EA440</t>
  </si>
  <si>
    <t>EA  Graham Norton's Own - Rosé</t>
  </si>
  <si>
    <t>EA460</t>
  </si>
  <si>
    <t>EA  Vavasour - White</t>
  </si>
  <si>
    <t>EA500</t>
  </si>
  <si>
    <t>EA  Vavasour - Red</t>
  </si>
  <si>
    <t>EA520</t>
  </si>
  <si>
    <t>EA  Dashwood - White</t>
  </si>
  <si>
    <t>EA600</t>
  </si>
  <si>
    <t>EA  Dashwood - Red</t>
  </si>
  <si>
    <t>EA620</t>
  </si>
  <si>
    <t>EA  Cloudy Bay - White</t>
  </si>
  <si>
    <t>EA640</t>
  </si>
  <si>
    <t>EA  Cloudy Bay - Red</t>
  </si>
  <si>
    <t>EA660</t>
  </si>
  <si>
    <t>EA  Vidal Estate - White</t>
  </si>
  <si>
    <t>EA700</t>
  </si>
  <si>
    <t>EA  Vidal Estate - Red</t>
  </si>
  <si>
    <t>EA720</t>
  </si>
  <si>
    <t>EA  Villa Maria Private Bin Range</t>
  </si>
  <si>
    <t>EA800</t>
  </si>
  <si>
    <t>EA820</t>
  </si>
  <si>
    <t>EA  Villa Maria Cellar Selection -</t>
  </si>
  <si>
    <t>EA840</t>
  </si>
  <si>
    <t>EA860</t>
  </si>
  <si>
    <t>EA  Villa Maria Reserve Range - Wh</t>
  </si>
  <si>
    <t>EA880</t>
  </si>
  <si>
    <t>EA  Villa Maria Reserve Range - Re</t>
  </si>
  <si>
    <t>EA900</t>
  </si>
  <si>
    <t>EB  Brancott - White</t>
  </si>
  <si>
    <t>EB100</t>
  </si>
  <si>
    <t>EB  Brancott - Red</t>
  </si>
  <si>
    <t>EB120</t>
  </si>
  <si>
    <t>EB  Waipara Hills - White</t>
  </si>
  <si>
    <t>EB200</t>
  </si>
  <si>
    <t>EB  Waipara Hills - Red</t>
  </si>
  <si>
    <t>EB220</t>
  </si>
  <si>
    <t>EB  Riverstone Ridge</t>
  </si>
  <si>
    <t>EB300</t>
  </si>
  <si>
    <t>EC  Regional Collection - White</t>
  </si>
  <si>
    <t>EC100</t>
  </si>
  <si>
    <t>EC  Regional Collection - Red</t>
  </si>
  <si>
    <t>EC120</t>
  </si>
  <si>
    <t>EC  Southern Rivers</t>
  </si>
  <si>
    <t>EC240</t>
  </si>
  <si>
    <t>ED  Southern Rivers</t>
  </si>
  <si>
    <t>ED100</t>
  </si>
  <si>
    <t>EE  Quinta das Arcas - White</t>
  </si>
  <si>
    <t>EE100</t>
  </si>
  <si>
    <t>EE  Quinta das Arcas - Rosé</t>
  </si>
  <si>
    <t>EE120</t>
  </si>
  <si>
    <t>EE  Quinta das Arcas - Red</t>
  </si>
  <si>
    <t>EE140</t>
  </si>
  <si>
    <t>EE  Quinto de Azevedo</t>
  </si>
  <si>
    <t>EE200</t>
  </si>
  <si>
    <t>EE  Esporao - White</t>
  </si>
  <si>
    <t>EE300</t>
  </si>
  <si>
    <t>EE  Esporao - Rosé</t>
  </si>
  <si>
    <t>EE320</t>
  </si>
  <si>
    <t>EE  Esporao - Red</t>
  </si>
  <si>
    <t>EE340</t>
  </si>
  <si>
    <t>EE  Mateus - Rosé</t>
  </si>
  <si>
    <t>EE400</t>
  </si>
  <si>
    <t>EF  Daciana - White</t>
  </si>
  <si>
    <t>EF100</t>
  </si>
  <si>
    <t>EF  Daciana - Red</t>
  </si>
  <si>
    <t>EF120</t>
  </si>
  <si>
    <t>EH  The Manor - White</t>
  </si>
  <si>
    <t>EH100</t>
  </si>
  <si>
    <t>EH  The Manor - Red</t>
  </si>
  <si>
    <t>EH120</t>
  </si>
  <si>
    <t>EH  Ingenuity - White</t>
  </si>
  <si>
    <t>EH200</t>
  </si>
  <si>
    <t>EH  Ingenuity - Red</t>
  </si>
  <si>
    <t>EH220</t>
  </si>
  <si>
    <t>EH  Heritage Heroes - White</t>
  </si>
  <si>
    <t>EH300</t>
  </si>
  <si>
    <t>EH  Heritage Heroes - Red</t>
  </si>
  <si>
    <t>EH320</t>
  </si>
  <si>
    <t>EH  Two Centuries</t>
  </si>
  <si>
    <t>EH400</t>
  </si>
  <si>
    <t>EI  White</t>
  </si>
  <si>
    <t>EI100</t>
  </si>
  <si>
    <t>EI  Rosé</t>
  </si>
  <si>
    <t>EI120</t>
  </si>
  <si>
    <t>EI  Red</t>
  </si>
  <si>
    <t>EI140</t>
  </si>
  <si>
    <t>EJ  White</t>
  </si>
  <si>
    <t>EJ100</t>
  </si>
  <si>
    <t>EJ  Red</t>
  </si>
  <si>
    <t>EJ120</t>
  </si>
  <si>
    <t>EJ  Winemakers Collection - White</t>
  </si>
  <si>
    <t>EJ200</t>
  </si>
  <si>
    <t>EJ  Winemakers Collection - Red</t>
  </si>
  <si>
    <t>EJ220</t>
  </si>
  <si>
    <t>EK  Shannon - White</t>
  </si>
  <si>
    <t>EK100</t>
  </si>
  <si>
    <t>EK  Shannon - Red</t>
  </si>
  <si>
    <t>EK120</t>
  </si>
  <si>
    <t>EK  Cellar Range - Red</t>
  </si>
  <si>
    <t>EK140</t>
  </si>
  <si>
    <t>EK  Fairtrade - White</t>
  </si>
  <si>
    <t>EK400</t>
  </si>
  <si>
    <t>EK  Flagstone - White</t>
  </si>
  <si>
    <t>EK500</t>
  </si>
  <si>
    <t>EL  Cellar Range - White</t>
  </si>
  <si>
    <t>EL100</t>
  </si>
  <si>
    <t>EL  Cellar Range - Rosé</t>
  </si>
  <si>
    <t>EL200</t>
  </si>
  <si>
    <t>EL  Cellar Range - Red</t>
  </si>
  <si>
    <t>EL300</t>
  </si>
  <si>
    <t>EL  Fairtrade - White</t>
  </si>
  <si>
    <t>EL400</t>
  </si>
  <si>
    <t>EL  Fairtrade - Red</t>
  </si>
  <si>
    <t>EL420</t>
  </si>
  <si>
    <t>EL  Vineyard Selection - White</t>
  </si>
  <si>
    <t>EL500</t>
  </si>
  <si>
    <t>EL  Vineyard Selection - Red</t>
  </si>
  <si>
    <t>EL520</t>
  </si>
  <si>
    <t>EL  Family Reserve - White</t>
  </si>
  <si>
    <t>EL600</t>
  </si>
  <si>
    <t>EL  Family Reserve - Red</t>
  </si>
  <si>
    <t>EL620</t>
  </si>
  <si>
    <t>EL  Marqués de Cáceres - Red</t>
  </si>
  <si>
    <t>EL700</t>
  </si>
  <si>
    <t>EL  Marqués de Cáceres - Rosado</t>
  </si>
  <si>
    <t>EL720</t>
  </si>
  <si>
    <t>EL  Marqués de Cáceres - White</t>
  </si>
  <si>
    <t>EL740</t>
  </si>
  <si>
    <t>EM  White</t>
  </si>
  <si>
    <t>EM100</t>
  </si>
  <si>
    <t>EM  Red</t>
  </si>
  <si>
    <t>EM200</t>
  </si>
  <si>
    <t>EM  Torres - Single Vineyard 'Pago</t>
  </si>
  <si>
    <t>EM400</t>
  </si>
  <si>
    <t>EM420</t>
  </si>
  <si>
    <t>EN  Red</t>
  </si>
  <si>
    <t>EN100</t>
  </si>
  <si>
    <t>EN  Herencia Altés - White</t>
  </si>
  <si>
    <t>EN120</t>
  </si>
  <si>
    <t>EO  White</t>
  </si>
  <si>
    <t>EO100</t>
  </si>
  <si>
    <t>EO  Rosé</t>
  </si>
  <si>
    <t>EO120</t>
  </si>
  <si>
    <t>EO  Red</t>
  </si>
  <si>
    <t>EO140</t>
  </si>
  <si>
    <t>EP  White</t>
  </si>
  <si>
    <t>EP100</t>
  </si>
  <si>
    <t>EQ  Cullinan View - White</t>
  </si>
  <si>
    <t>EQ100</t>
  </si>
  <si>
    <t>EQ  Cullinan View - Rosé</t>
  </si>
  <si>
    <t>EQ200</t>
  </si>
  <si>
    <t>EQ  Cullinan View - Red</t>
  </si>
  <si>
    <t>EQ300</t>
  </si>
  <si>
    <t>ER  Baigorri - Red</t>
  </si>
  <si>
    <t>ER100</t>
  </si>
  <si>
    <t>ER  Baigorri - Rosé</t>
  </si>
  <si>
    <t>ER120</t>
  </si>
  <si>
    <t>ER  Baigorri - White</t>
  </si>
  <si>
    <t>ER140</t>
  </si>
  <si>
    <t>ER  Contino - Red</t>
  </si>
  <si>
    <t>ER200</t>
  </si>
  <si>
    <t>ER  Contino - White</t>
  </si>
  <si>
    <t>ER220</t>
  </si>
  <si>
    <t>ER  Torres - Red</t>
  </si>
  <si>
    <t>ER300</t>
  </si>
  <si>
    <t>ER  Viña Pomal - Red</t>
  </si>
  <si>
    <t>ER400</t>
  </si>
  <si>
    <t>ER  Viña Pomal - White</t>
  </si>
  <si>
    <t>ER420</t>
  </si>
  <si>
    <t>ER  Faustino - Red</t>
  </si>
  <si>
    <t>ER500</t>
  </si>
  <si>
    <t>ER  Faustino - Rosé</t>
  </si>
  <si>
    <t>ER520</t>
  </si>
  <si>
    <t>ER  Faustino - White</t>
  </si>
  <si>
    <t>ER540</t>
  </si>
  <si>
    <t>ER  Bodegas Corral - Red</t>
  </si>
  <si>
    <t>ER600</t>
  </si>
  <si>
    <t>ER  Bodegas Corral - Rosé</t>
  </si>
  <si>
    <t>ER620</t>
  </si>
  <si>
    <t>ER  Bodegas Corral - White</t>
  </si>
  <si>
    <t>ER640</t>
  </si>
  <si>
    <t>ER  Vine Roots - Red</t>
  </si>
  <si>
    <t>ER700</t>
  </si>
  <si>
    <t>ER  Viña Real - Red</t>
  </si>
  <si>
    <t>ER800</t>
  </si>
  <si>
    <t>ER  Viña Real - Rosé</t>
  </si>
  <si>
    <t>ER820</t>
  </si>
  <si>
    <t>ER  Viña Real - White</t>
  </si>
  <si>
    <t>ER840</t>
  </si>
  <si>
    <t>ER  Marqués de Morano - Red</t>
  </si>
  <si>
    <t>ER900</t>
  </si>
  <si>
    <t>ES  Goianea</t>
  </si>
  <si>
    <t>ES100</t>
  </si>
  <si>
    <t>ET  Pablo</t>
  </si>
  <si>
    <t>ET100</t>
  </si>
  <si>
    <t>EU  Corona De Aragon - White</t>
  </si>
  <si>
    <t>EU100</t>
  </si>
  <si>
    <t>EU  Corona De Aragon - Red</t>
  </si>
  <si>
    <t>EU200</t>
  </si>
  <si>
    <t>EV  Torres - Mas Rabell - White</t>
  </si>
  <si>
    <t>EV100</t>
  </si>
  <si>
    <t>EV  Torres - Mas Rabell - Rosé</t>
  </si>
  <si>
    <t>EV120</t>
  </si>
  <si>
    <t>EV  Torres - Mas Rabell - Red</t>
  </si>
  <si>
    <t>EV140</t>
  </si>
  <si>
    <t>EV  Torres - Traditional Range - W</t>
  </si>
  <si>
    <t>EV200</t>
  </si>
  <si>
    <t>EV  Torres - Traditional Range - R</t>
  </si>
  <si>
    <t>EV220</t>
  </si>
  <si>
    <t>EV240</t>
  </si>
  <si>
    <t>EV  Torres - Natureo - White</t>
  </si>
  <si>
    <t>EV300</t>
  </si>
  <si>
    <t>EV  Torres - Natureo - Rosé</t>
  </si>
  <si>
    <t>EV320</t>
  </si>
  <si>
    <t>EV  Torres - Natureo - Red</t>
  </si>
  <si>
    <t>EV340</t>
  </si>
  <si>
    <t>EV  Torres - Single Vineyard 'Pago</t>
  </si>
  <si>
    <t>EV400</t>
  </si>
  <si>
    <t>EV420</t>
  </si>
  <si>
    <t>EW  Raimat Viña - White</t>
  </si>
  <si>
    <t>EW100</t>
  </si>
  <si>
    <t>EW  Raimat Viña - Red</t>
  </si>
  <si>
    <t>EW120</t>
  </si>
  <si>
    <t>EX  Torres</t>
  </si>
  <si>
    <t>EX100</t>
  </si>
  <si>
    <t>EX  Scala Dei</t>
  </si>
  <si>
    <t>EX200</t>
  </si>
  <si>
    <t>EY  Leiras</t>
  </si>
  <si>
    <t>EY200</t>
  </si>
  <si>
    <t>EY  Pulpo</t>
  </si>
  <si>
    <t>EY400</t>
  </si>
  <si>
    <t>EZ  Losada - Red</t>
  </si>
  <si>
    <t>EZ100</t>
  </si>
  <si>
    <t>EZ  Ulver</t>
  </si>
  <si>
    <t>EZ200</t>
  </si>
  <si>
    <t>FA  Vina Somoza - White</t>
  </si>
  <si>
    <t>FA100</t>
  </si>
  <si>
    <t>FA  Altozano - Rosé</t>
  </si>
  <si>
    <t>FA120</t>
  </si>
  <si>
    <t>FA  Altozano - Red</t>
  </si>
  <si>
    <t>FA140</t>
  </si>
  <si>
    <t>FA  Orgullo</t>
  </si>
  <si>
    <t>FA200</t>
  </si>
  <si>
    <t>FB  El Púgil</t>
  </si>
  <si>
    <t>FB100</t>
  </si>
  <si>
    <t>FC  Analivia</t>
  </si>
  <si>
    <t>FC100</t>
  </si>
  <si>
    <t>FC  Caliza - Rosé</t>
  </si>
  <si>
    <t>FC120</t>
  </si>
  <si>
    <t>FC  Caliza - Red</t>
  </si>
  <si>
    <t>FC140</t>
  </si>
  <si>
    <t>FD  Ayrum - Red</t>
  </si>
  <si>
    <t>FD240</t>
  </si>
  <si>
    <t>FE  Tierra Fuerte</t>
  </si>
  <si>
    <t>FE100</t>
  </si>
  <si>
    <t>FG  Torres</t>
  </si>
  <si>
    <t>FG100</t>
  </si>
  <si>
    <t>FG  Portia</t>
  </si>
  <si>
    <t>FG200</t>
  </si>
  <si>
    <t>FG  Viña Mayor</t>
  </si>
  <si>
    <t>FG300</t>
  </si>
  <si>
    <t>FG  Utiel-Requena - Rosé</t>
  </si>
  <si>
    <t>FG400</t>
  </si>
  <si>
    <t>FH  Rolland &amp; Galarreta - Red</t>
  </si>
  <si>
    <t>FH100</t>
  </si>
  <si>
    <t>FH  Rolland &amp; Galarreta - White</t>
  </si>
  <si>
    <t>FH200</t>
  </si>
  <si>
    <t>FH  La Única</t>
  </si>
  <si>
    <t>FH300</t>
  </si>
  <si>
    <t>FH  Case Rojo - Red</t>
  </si>
  <si>
    <t>FH400</t>
  </si>
  <si>
    <t>FH  Case Rojo - White</t>
  </si>
  <si>
    <t>FH500</t>
  </si>
  <si>
    <t>FH  Paco &amp; Lola - White</t>
  </si>
  <si>
    <t>FH600</t>
  </si>
  <si>
    <t>FH  Paco &amp; Lola - Red</t>
  </si>
  <si>
    <t>FH620</t>
  </si>
  <si>
    <t>FH  The Guv'Nor</t>
  </si>
  <si>
    <t>FH640</t>
  </si>
  <si>
    <t>FI  Orgullo - White</t>
  </si>
  <si>
    <t>FI100</t>
  </si>
  <si>
    <t>FI  Orgullo - Red</t>
  </si>
  <si>
    <t>FI200</t>
  </si>
  <si>
    <t>FJ  Gustavete el Mudo</t>
  </si>
  <si>
    <t>FJ100</t>
  </si>
  <si>
    <t>FJ  Talevera - White</t>
  </si>
  <si>
    <t>FJ200</t>
  </si>
  <si>
    <t>FJ  Talevera - Rosé</t>
  </si>
  <si>
    <t>FJ220</t>
  </si>
  <si>
    <t>FJ  Talevera - Red</t>
  </si>
  <si>
    <t>FJ240</t>
  </si>
  <si>
    <t>FK  Casa Albali - White</t>
  </si>
  <si>
    <t>FK100</t>
  </si>
  <si>
    <t>FK  Casa Albali - Rosé</t>
  </si>
  <si>
    <t>FK120</t>
  </si>
  <si>
    <t>FK  Casa Albali - Red</t>
  </si>
  <si>
    <t>FK140</t>
  </si>
  <si>
    <t>FK  Ayrum - White</t>
  </si>
  <si>
    <t>FK200</t>
  </si>
  <si>
    <t>FK  Ayrum - Rosé</t>
  </si>
  <si>
    <t>FK220</t>
  </si>
  <si>
    <t>FK  Ayrum - Red</t>
  </si>
  <si>
    <t>FK240</t>
  </si>
  <si>
    <t>FK  Panuelo - White</t>
  </si>
  <si>
    <t>FK300</t>
  </si>
  <si>
    <t>FK  Panuelo - Rosé</t>
  </si>
  <si>
    <t>FK320</t>
  </si>
  <si>
    <t>FK  Panuelo - Red</t>
  </si>
  <si>
    <t>FK340</t>
  </si>
  <si>
    <t>FK  El Velero - White</t>
  </si>
  <si>
    <t>FK400</t>
  </si>
  <si>
    <t>FK  El Velero - Rosé</t>
  </si>
  <si>
    <t>FK420</t>
  </si>
  <si>
    <t>FK  El Velero - Red</t>
  </si>
  <si>
    <t>FK440</t>
  </si>
  <si>
    <t>FL  Nativus - White</t>
  </si>
  <si>
    <t>FL100</t>
  </si>
  <si>
    <t>FL  Nativus - Red</t>
  </si>
  <si>
    <t>FL120</t>
  </si>
  <si>
    <t>FM  Four Graces - White</t>
  </si>
  <si>
    <t>FM100</t>
  </si>
  <si>
    <t>FM  Four Graces - Red</t>
  </si>
  <si>
    <t>FM120</t>
  </si>
  <si>
    <t>FM  Resonance</t>
  </si>
  <si>
    <t>FM200</t>
  </si>
  <si>
    <t>FM  Dr Konstantin Frank - White</t>
  </si>
  <si>
    <t>FM300</t>
  </si>
  <si>
    <t>FM  Dr Konstantin Frank - Red</t>
  </si>
  <si>
    <t>FM320</t>
  </si>
  <si>
    <t>FM  Freemark Abbey - White</t>
  </si>
  <si>
    <t>FM400</t>
  </si>
  <si>
    <t>FM  Freemark Abbey - Red</t>
  </si>
  <si>
    <t>FM420</t>
  </si>
  <si>
    <t>FM  Wild Ridge</t>
  </si>
  <si>
    <t>FM500</t>
  </si>
  <si>
    <t>FM  Terlato - White</t>
  </si>
  <si>
    <t>FM600</t>
  </si>
  <si>
    <t>FM  Chimney Rock - Red</t>
  </si>
  <si>
    <t>FM700</t>
  </si>
  <si>
    <t>FM  Chimney Rock - White</t>
  </si>
  <si>
    <t>FM720</t>
  </si>
  <si>
    <t>FM  Flor De Campo - White</t>
  </si>
  <si>
    <t>FM800</t>
  </si>
  <si>
    <t>FM  Flor De Campo - Red</t>
  </si>
  <si>
    <t>FM820</t>
  </si>
  <si>
    <t>FM  Sanford - White</t>
  </si>
  <si>
    <t>FM900</t>
  </si>
  <si>
    <t>FM  Sanford - Red</t>
  </si>
  <si>
    <t>FM920</t>
  </si>
  <si>
    <t>FN  The Federalist - White</t>
  </si>
  <si>
    <t>FN100</t>
  </si>
  <si>
    <t>FN  The Federalist - Red</t>
  </si>
  <si>
    <t>FN120</t>
  </si>
  <si>
    <t>FN  Tangley Oaks - White</t>
  </si>
  <si>
    <t>FN200</t>
  </si>
  <si>
    <t>FN  Tangley Oaks - Red</t>
  </si>
  <si>
    <t>FN220</t>
  </si>
  <si>
    <t>FO  Robert Mondavi Winery - White</t>
  </si>
  <si>
    <t>FO100</t>
  </si>
  <si>
    <t>FO  Robert Mondavi Winery - Red</t>
  </si>
  <si>
    <t>FO120</t>
  </si>
  <si>
    <t>FO  Woodbridge - White</t>
  </si>
  <si>
    <t>FO200</t>
  </si>
  <si>
    <t>FO  Woodbridge - Red</t>
  </si>
  <si>
    <t>FO220</t>
  </si>
  <si>
    <t>FO  Twin Oaks - White</t>
  </si>
  <si>
    <t>FO300</t>
  </si>
  <si>
    <t>FO  Twin Oaks - Red</t>
  </si>
  <si>
    <t>FO320</t>
  </si>
  <si>
    <t>FO  Private Selection</t>
  </si>
  <si>
    <t>FO400</t>
  </si>
  <si>
    <t>FP  Red</t>
  </si>
  <si>
    <t>FP100</t>
  </si>
  <si>
    <t>FQ  White</t>
  </si>
  <si>
    <t>FQ100</t>
  </si>
  <si>
    <t>FQ  Red</t>
  </si>
  <si>
    <t>FQ120</t>
  </si>
  <si>
    <t>FR  White</t>
  </si>
  <si>
    <t>FR100</t>
  </si>
  <si>
    <t>FR  Red</t>
  </si>
  <si>
    <t>FR120</t>
  </si>
  <si>
    <t>FS  White</t>
  </si>
  <si>
    <t>FS100</t>
  </si>
  <si>
    <t>FS  Red</t>
  </si>
  <si>
    <t>FS120</t>
  </si>
  <si>
    <t>FT  White</t>
  </si>
  <si>
    <t>FT100</t>
  </si>
  <si>
    <t>FT  Rosé</t>
  </si>
  <si>
    <t>FT120</t>
  </si>
  <si>
    <t>FT  Red</t>
  </si>
  <si>
    <t>FT140</t>
  </si>
  <si>
    <t>FU  Rosé</t>
  </si>
  <si>
    <t>FU100</t>
  </si>
  <si>
    <t>FU  Red</t>
  </si>
  <si>
    <t>FU120</t>
  </si>
  <si>
    <t>FV  Rosé</t>
  </si>
  <si>
    <t>FV100</t>
  </si>
  <si>
    <t>FW  White</t>
  </si>
  <si>
    <t>FW100</t>
  </si>
  <si>
    <t>FW  Rosé</t>
  </si>
  <si>
    <t>FW120</t>
  </si>
  <si>
    <t>FX  Whispering Hills - White</t>
  </si>
  <si>
    <t>FX100</t>
  </si>
  <si>
    <t>FX  Whispering Hills - Rosé</t>
  </si>
  <si>
    <t>FX120</t>
  </si>
  <si>
    <t>FX  Whispering Hills - Red</t>
  </si>
  <si>
    <t>FX140</t>
  </si>
  <si>
    <t>GC  White</t>
  </si>
  <si>
    <t>GC100</t>
  </si>
  <si>
    <t>GF  Luke Donald - White</t>
  </si>
  <si>
    <t>GF200</t>
  </si>
  <si>
    <t>GF  Luke Donald - Red</t>
  </si>
  <si>
    <t>GF220</t>
  </si>
  <si>
    <t>GF  Jack Nicklaus - Red</t>
  </si>
  <si>
    <t>GF240</t>
  </si>
  <si>
    <t>GF  Blackstone - White</t>
  </si>
  <si>
    <t>GF340</t>
  </si>
  <si>
    <t>GF  Blackstone - Red</t>
  </si>
  <si>
    <t>GF360</t>
  </si>
  <si>
    <t>GF  September Hill - White</t>
  </si>
  <si>
    <t>GF380</t>
  </si>
  <si>
    <t>GF  September Hill - Red</t>
  </si>
  <si>
    <t>GF400</t>
  </si>
  <si>
    <t>GF  Greenwood Pass - White</t>
  </si>
  <si>
    <t>GF420</t>
  </si>
  <si>
    <t>GF  Greenwood Pass - Rosé</t>
  </si>
  <si>
    <t>GF440</t>
  </si>
  <si>
    <t>GF  Greenwood Pass - Red</t>
  </si>
  <si>
    <t>GF460</t>
  </si>
  <si>
    <t>GF  Rugged Ridge - White</t>
  </si>
  <si>
    <t>GF480</t>
  </si>
  <si>
    <t>GF  Vendange - White</t>
  </si>
  <si>
    <t>GF600</t>
  </si>
  <si>
    <t>GF  Vendange - Rosé</t>
  </si>
  <si>
    <t>GF620</t>
  </si>
  <si>
    <t>GF  Vendange - Red</t>
  </si>
  <si>
    <t>GF640</t>
  </si>
  <si>
    <t>GI  Australia</t>
  </si>
  <si>
    <t>GI100</t>
  </si>
  <si>
    <t>GI  Austria</t>
  </si>
  <si>
    <t>GI200</t>
  </si>
  <si>
    <t>GI  Chile</t>
  </si>
  <si>
    <t>GI300</t>
  </si>
  <si>
    <t>GI  France</t>
  </si>
  <si>
    <t>GI400</t>
  </si>
  <si>
    <t>GI  Hungary</t>
  </si>
  <si>
    <t>GI500</t>
  </si>
  <si>
    <t>GI  Italy</t>
  </si>
  <si>
    <t>GI600</t>
  </si>
  <si>
    <t>GI  New Zealand</t>
  </si>
  <si>
    <t>GI700</t>
  </si>
  <si>
    <t>GI  South Africa</t>
  </si>
  <si>
    <t>GI800</t>
  </si>
  <si>
    <t>GI  Spain</t>
  </si>
  <si>
    <t>GI900</t>
  </si>
  <si>
    <t>GJ  Regency - Sherry</t>
  </si>
  <si>
    <t>GJ100</t>
  </si>
  <si>
    <t>GJ  Croft - Sherry</t>
  </si>
  <si>
    <t>GJ120</t>
  </si>
  <si>
    <t>GJ  Hidalgo - Sherry</t>
  </si>
  <si>
    <t>GJ140</t>
  </si>
  <si>
    <t>GJ  Gonzalez Byass - Sherry</t>
  </si>
  <si>
    <t>GJ160</t>
  </si>
  <si>
    <t>GJ  Dow's - Port</t>
  </si>
  <si>
    <t>GJ200</t>
  </si>
  <si>
    <t>GJ  Graham's - Port</t>
  </si>
  <si>
    <t>GJ300</t>
  </si>
  <si>
    <t>GJ  Cockburn's - Port</t>
  </si>
  <si>
    <t>GJ400</t>
  </si>
  <si>
    <t>GJ  Maderia</t>
  </si>
  <si>
    <t>GJ500</t>
  </si>
  <si>
    <t>GJ  Marsala</t>
  </si>
  <si>
    <t>GJ600</t>
  </si>
  <si>
    <t>GJ  Old Master - Port</t>
  </si>
  <si>
    <t>GJ900</t>
  </si>
  <si>
    <t>GL  Footsteps - White</t>
  </si>
  <si>
    <t>GL100</t>
  </si>
  <si>
    <t>GL  Footsteps - Rosé</t>
  </si>
  <si>
    <t>GL120</t>
  </si>
  <si>
    <t>GL  Footsteps - Red</t>
  </si>
  <si>
    <t>GL140</t>
  </si>
  <si>
    <t>GL  Stowells  - White</t>
  </si>
  <si>
    <t>GL200</t>
  </si>
  <si>
    <t>GL  Stowells - Rosé</t>
  </si>
  <si>
    <t>GL220</t>
  </si>
  <si>
    <t>GL  Stowells - Red</t>
  </si>
  <si>
    <t>GL240</t>
  </si>
  <si>
    <t>GL  Pontebello - White</t>
  </si>
  <si>
    <t>GL260</t>
  </si>
  <si>
    <t>GL  Pontebello - Red</t>
  </si>
  <si>
    <t>GL280</t>
  </si>
  <si>
    <t>GL  Bonavita - White</t>
  </si>
  <si>
    <t>GL300</t>
  </si>
  <si>
    <t>GL  Bonavita - Red</t>
  </si>
  <si>
    <t>GL320</t>
  </si>
  <si>
    <t>GL  Echo Falls California - White</t>
  </si>
  <si>
    <t>GL340</t>
  </si>
  <si>
    <t>GL  Echo Falls California - Rosé</t>
  </si>
  <si>
    <t>GL360</t>
  </si>
  <si>
    <t>GL  Echo Falls California - Red</t>
  </si>
  <si>
    <t>GL380</t>
  </si>
  <si>
    <t>GL  Echo Falls Chile - Red</t>
  </si>
  <si>
    <t>GL390</t>
  </si>
  <si>
    <t>GL  Hardys Sparkling</t>
  </si>
  <si>
    <t>GL400</t>
  </si>
  <si>
    <t>GL  Hardys Stamp of Australia - Wh</t>
  </si>
  <si>
    <t>GL500</t>
  </si>
  <si>
    <t>GL  Hardys Stamp of Australia - Ro</t>
  </si>
  <si>
    <t>GL520</t>
  </si>
  <si>
    <t>GL  Hardys Stamp of Australia - Re</t>
  </si>
  <si>
    <t>GL540</t>
  </si>
  <si>
    <t>GL  Hardys Nottage Hill - White</t>
  </si>
  <si>
    <t>GL600</t>
  </si>
  <si>
    <t>GL  Hardys Nottage Hill - Red</t>
  </si>
  <si>
    <t>GL620</t>
  </si>
  <si>
    <t>GL  Jacob's Creek Varieties - Whit</t>
  </si>
  <si>
    <t>GL700</t>
  </si>
  <si>
    <t>GL  Jacob's Creek Varieties - Rosé</t>
  </si>
  <si>
    <t>GL720</t>
  </si>
  <si>
    <t>GL  Jacob's Creek Varieties - Red</t>
  </si>
  <si>
    <t>GL740</t>
  </si>
  <si>
    <t>GL  Frontera - White</t>
  </si>
  <si>
    <t>GL800</t>
  </si>
  <si>
    <t>GL  Frontera - Red</t>
  </si>
  <si>
    <t>GL820</t>
  </si>
  <si>
    <t>GL  Isla Negra - White</t>
  </si>
  <si>
    <t>GL900</t>
  </si>
  <si>
    <t>GL  Isla Negra - Red</t>
  </si>
  <si>
    <t>GL920</t>
  </si>
  <si>
    <t>HA  La Rioja - La Posada</t>
  </si>
  <si>
    <t>HA100</t>
  </si>
  <si>
    <t>HA  La Rioja - Pasarisa</t>
  </si>
  <si>
    <t>HA110</t>
  </si>
  <si>
    <t>HA  Medoza - Millton</t>
  </si>
  <si>
    <t>HA120</t>
  </si>
  <si>
    <t>HA  Mendoza - 1884</t>
  </si>
  <si>
    <t>HA130</t>
  </si>
  <si>
    <t>HA  Mendoza - Alamos</t>
  </si>
  <si>
    <t>HA140</t>
  </si>
  <si>
    <t>HA  Mendoza - Amancaya</t>
  </si>
  <si>
    <t>HA150</t>
  </si>
  <si>
    <t>HA  Mendoza - Argento</t>
  </si>
  <si>
    <t>HA160</t>
  </si>
  <si>
    <t>HA  Mendoza - Caro</t>
  </si>
  <si>
    <t>HA170</t>
  </si>
  <si>
    <t>HA  Mendoza - Catena</t>
  </si>
  <si>
    <t>HA180</t>
  </si>
  <si>
    <t>HA  Mendoza - Cheval des Andes</t>
  </si>
  <si>
    <t>HA190</t>
  </si>
  <si>
    <t>HA  Mendoza - Comuna</t>
  </si>
  <si>
    <t>HA200</t>
  </si>
  <si>
    <t>HA  Mendoza - El Colectivo</t>
  </si>
  <si>
    <t>HA210</t>
  </si>
  <si>
    <t>HA  Mendoza - El Cuyo</t>
  </si>
  <si>
    <t>HA220</t>
  </si>
  <si>
    <t>HA  Mendoza - El Enemigo</t>
  </si>
  <si>
    <t>HA230</t>
  </si>
  <si>
    <t>HA  Mendoza - FLM</t>
  </si>
  <si>
    <t>HA240</t>
  </si>
  <si>
    <t>HA  Mendoza - Key Keg Argentinian</t>
  </si>
  <si>
    <t>HA250</t>
  </si>
  <si>
    <t>HA  Mendoza - Malmaison</t>
  </si>
  <si>
    <t>HA260</t>
  </si>
  <si>
    <t>HA  Mendoza - Morita</t>
  </si>
  <si>
    <t>HA270</t>
  </si>
  <si>
    <t>HA  Mendoza - Queen Millionaire Wa</t>
  </si>
  <si>
    <t>HA280</t>
  </si>
  <si>
    <t>HA  Mendoza - Santero</t>
  </si>
  <si>
    <t>HA290</t>
  </si>
  <si>
    <t>HA  Mendoza - Septima</t>
  </si>
  <si>
    <t>HA300</t>
  </si>
  <si>
    <t>HA  Mendoza - Silverland</t>
  </si>
  <si>
    <t>HA310</t>
  </si>
  <si>
    <t>HA  Mendoza - Tarquino</t>
  </si>
  <si>
    <t>HA320</t>
  </si>
  <si>
    <t>HA  Mendoza - Terrazas</t>
  </si>
  <si>
    <t>HA330</t>
  </si>
  <si>
    <t>HA  Mendoza - Tilia</t>
  </si>
  <si>
    <t>HA340</t>
  </si>
  <si>
    <t>HA  Mendoza - Tomero</t>
  </si>
  <si>
    <t>HA350</t>
  </si>
  <si>
    <t>HA  Mendoza - Vina Chela</t>
  </si>
  <si>
    <t>HA360</t>
  </si>
  <si>
    <t>HA  Mendoza - Vistalba</t>
  </si>
  <si>
    <t>HA370</t>
  </si>
  <si>
    <t>HA  Mendoza - Wondering Wine</t>
  </si>
  <si>
    <t>HA380</t>
  </si>
  <si>
    <t>HA  Patagonia - Altaland</t>
  </si>
  <si>
    <t>HA390</t>
  </si>
  <si>
    <t>HA  Patagonia - Bodega Noemia de P</t>
  </si>
  <si>
    <t>HA400</t>
  </si>
  <si>
    <t>HA  Patagonia - Catena</t>
  </si>
  <si>
    <t>HA410</t>
  </si>
  <si>
    <t>HA  Patagonia - Pasarisa</t>
  </si>
  <si>
    <t>HA420</t>
  </si>
  <si>
    <t>HA  Salta - Pasarisa</t>
  </si>
  <si>
    <t>HA430</t>
  </si>
  <si>
    <t>HA  San Juan - FLM</t>
  </si>
  <si>
    <t>HA440</t>
  </si>
  <si>
    <t>HA  San Juan - Morita</t>
  </si>
  <si>
    <t>HA450</t>
  </si>
  <si>
    <t>HB  New South Wales - Circa</t>
  </si>
  <si>
    <t>HB100</t>
  </si>
  <si>
    <t>HB  New South Wales - Glenguin</t>
  </si>
  <si>
    <t>HB110</t>
  </si>
  <si>
    <t>HB  South Australia - Australian M</t>
  </si>
  <si>
    <t>HB120</t>
  </si>
  <si>
    <t>HB  South Australia - Battle of Bo</t>
  </si>
  <si>
    <t>HB130</t>
  </si>
  <si>
    <t>HB  South Australia - Bonavita</t>
  </si>
  <si>
    <t>HB140</t>
  </si>
  <si>
    <t>HB  South Australia - Chalk Farm</t>
  </si>
  <si>
    <t>HB150</t>
  </si>
  <si>
    <t>HB  South Australia - Chateau Tanu</t>
  </si>
  <si>
    <t>HB160</t>
  </si>
  <si>
    <t>HB  South Australia - Clockmaker</t>
  </si>
  <si>
    <t>HB170</t>
  </si>
  <si>
    <t>HB  South Australia - D'Arenberg</t>
  </si>
  <si>
    <t>HB180</t>
  </si>
  <si>
    <t>HB  South Australia - Goldfields</t>
  </si>
  <si>
    <t>HB190</t>
  </si>
  <si>
    <t>HB  South Australia - Gumnut</t>
  </si>
  <si>
    <t>HB200</t>
  </si>
  <si>
    <t>HB  South Australia - Katnook Esta</t>
  </si>
  <si>
    <t>HB210</t>
  </si>
  <si>
    <t>HB  South Australia - Key Keg Aust</t>
  </si>
  <si>
    <t>HB220</t>
  </si>
  <si>
    <t>HB  South Australia - Knappstein</t>
  </si>
  <si>
    <t>HB230</t>
  </si>
  <si>
    <t>HB  South Australia - Mollydooker</t>
  </si>
  <si>
    <t>HB240</t>
  </si>
  <si>
    <t>HB  South Australia - Penfolds</t>
  </si>
  <si>
    <t>HB250</t>
  </si>
  <si>
    <t>HB260</t>
  </si>
  <si>
    <t>HB  South Australia - Pontebello</t>
  </si>
  <si>
    <t>HB270</t>
  </si>
  <si>
    <t>HB  South Australia - Rusden Estat</t>
  </si>
  <si>
    <t>HB280</t>
  </si>
  <si>
    <t>HB  South Australia - Small but Pe</t>
  </si>
  <si>
    <t>HB290</t>
  </si>
  <si>
    <t>HB  South Australia - Some Young P</t>
  </si>
  <si>
    <t>HB300</t>
  </si>
  <si>
    <t>HB  South Australia - Spee'wah</t>
  </si>
  <si>
    <t>HB310</t>
  </si>
  <si>
    <t>HB  South Australia - St Hallett</t>
  </si>
  <si>
    <t>HB320</t>
  </si>
  <si>
    <t>HB  South Australia - Sun tree</t>
  </si>
  <si>
    <t>HB330</t>
  </si>
  <si>
    <t>HB  South Australia - The Colonial</t>
  </si>
  <si>
    <t>HB340</t>
  </si>
  <si>
    <t>HB  South Australia - The Old Pres</t>
  </si>
  <si>
    <t>HB350</t>
  </si>
  <si>
    <t>HB  South Australia - The Paddock</t>
  </si>
  <si>
    <t>HB360</t>
  </si>
  <si>
    <t>HB  South Australia - Tim Adams</t>
  </si>
  <si>
    <t>HB370</t>
  </si>
  <si>
    <t>HB  South Australia - Torbreck</t>
  </si>
  <si>
    <t>HB380</t>
  </si>
  <si>
    <t>HB  South Australia - VineMind</t>
  </si>
  <si>
    <t>HB390</t>
  </si>
  <si>
    <t>HB  South Australia - Wondering Wi</t>
  </si>
  <si>
    <t>HB400</t>
  </si>
  <si>
    <t>HB  South Australia - Wynns</t>
  </si>
  <si>
    <t>HB410</t>
  </si>
  <si>
    <t>HB  South Eastern Australia - Barr</t>
  </si>
  <si>
    <t>HB420</t>
  </si>
  <si>
    <t>HB  South Eastern Australia - Bush</t>
  </si>
  <si>
    <t>HB430</t>
  </si>
  <si>
    <t>HB  South Eastern Australia - Cald</t>
  </si>
  <si>
    <t>HB440</t>
  </si>
  <si>
    <t>HB  South Eastern Australia - Circ</t>
  </si>
  <si>
    <t>HB450</t>
  </si>
  <si>
    <t>HB  South Eastern Australia - Flin</t>
  </si>
  <si>
    <t>HB460</t>
  </si>
  <si>
    <t>HB  South Eastern Australia - Key</t>
  </si>
  <si>
    <t>HB470</t>
  </si>
  <si>
    <t>HB  South Eastern Australia - Litt</t>
  </si>
  <si>
    <t>HB480</t>
  </si>
  <si>
    <t>HB  South Eastern Australia - Long</t>
  </si>
  <si>
    <t>HB490</t>
  </si>
  <si>
    <t>HB  South Eastern Australia - Pion</t>
  </si>
  <si>
    <t>HB500</t>
  </si>
  <si>
    <t>HB  South Eastern Australia - Spee</t>
  </si>
  <si>
    <t>HB510</t>
  </si>
  <si>
    <t>HB  South Eastern Australia - The</t>
  </si>
  <si>
    <t>HB520</t>
  </si>
  <si>
    <t>HB530</t>
  </si>
  <si>
    <t>HB  South Eastern Australia - Vand</t>
  </si>
  <si>
    <t>HB540</t>
  </si>
  <si>
    <t>HB  Tasmania - Josef Chromy</t>
  </si>
  <si>
    <t>HB550</t>
  </si>
  <si>
    <t>HB  Victoria - Best's</t>
  </si>
  <si>
    <t>HB560</t>
  </si>
  <si>
    <t>HB  Victoria - Brown Brothers</t>
  </si>
  <si>
    <t>HB570</t>
  </si>
  <si>
    <t>HB  Victoria - Diamond Valley</t>
  </si>
  <si>
    <t>HB580</t>
  </si>
  <si>
    <t>HB  Victoria - Morris</t>
  </si>
  <si>
    <t>HB590</t>
  </si>
  <si>
    <t>HB  Victoria - Mount Langi Ghiran</t>
  </si>
  <si>
    <t>HB600</t>
  </si>
  <si>
    <t>HB  Victoria - Yering Station</t>
  </si>
  <si>
    <t>HB610</t>
  </si>
  <si>
    <t>HB  Western Australia - Cape Mente</t>
  </si>
  <si>
    <t>HB620</t>
  </si>
  <si>
    <t>HB  Western Australia - Fraser Gal</t>
  </si>
  <si>
    <t>HB630</t>
  </si>
  <si>
    <t>HB  Western Australia - Swinney</t>
  </si>
  <si>
    <t>HB640</t>
  </si>
  <si>
    <t>HB  Western Australia - Xanadu</t>
  </si>
  <si>
    <t>HB650</t>
  </si>
  <si>
    <t>HC  Campanha - Alisios</t>
  </si>
  <si>
    <t>HC100</t>
  </si>
  <si>
    <t>HC  Campanha - Brazilian Legends</t>
  </si>
  <si>
    <t>HC110</t>
  </si>
  <si>
    <t>HC  Campanha - Miolo</t>
  </si>
  <si>
    <t>HC120</t>
  </si>
  <si>
    <t>HC  Campanha - Quinta Do Seival</t>
  </si>
  <si>
    <t>HC130</t>
  </si>
  <si>
    <t>HC  Serra Gaucha - Miolo</t>
  </si>
  <si>
    <t>HC140</t>
  </si>
  <si>
    <t>HD  Ontario - Norman Hardie</t>
  </si>
  <si>
    <t>HD100</t>
  </si>
  <si>
    <t>HD  Ontario - Stratus</t>
  </si>
  <si>
    <t>HD110</t>
  </si>
  <si>
    <t>HE  Aconcagua Valley - Carmen</t>
  </si>
  <si>
    <t>HE100</t>
  </si>
  <si>
    <t>HE  Aconcagua Valley - El Teatro</t>
  </si>
  <si>
    <t>HE110</t>
  </si>
  <si>
    <t>HE  Aconcagua Valley - Santa Rita</t>
  </si>
  <si>
    <t>HE120</t>
  </si>
  <si>
    <t>HE  Aconcagua Valley - Sena</t>
  </si>
  <si>
    <t>HE130</t>
  </si>
  <si>
    <t>HE  Aconcagua Valley - Southern Ba</t>
  </si>
  <si>
    <t>HE140</t>
  </si>
  <si>
    <t>HE  Aconcagua Valley - Tomorino</t>
  </si>
  <si>
    <t>HE150</t>
  </si>
  <si>
    <t>HE  Aconcagua Valley - Valdivieso</t>
  </si>
  <si>
    <t>HE160</t>
  </si>
  <si>
    <t>HE  Bio Bio Valley - Garage</t>
  </si>
  <si>
    <t>HE170</t>
  </si>
  <si>
    <t>HE  Bio Bio Valley - Valdivieso</t>
  </si>
  <si>
    <t>HE180</t>
  </si>
  <si>
    <t>HE  Bio Bio Valley - Veranda</t>
  </si>
  <si>
    <t>HE190</t>
  </si>
  <si>
    <t>HE  Casablanca Valley - Santa Rita</t>
  </si>
  <si>
    <t>HE200</t>
  </si>
  <si>
    <t>HE  Casablanca Valley - Valdivieso</t>
  </si>
  <si>
    <t>HE210</t>
  </si>
  <si>
    <t>HE  Casablanca Valley - Ventisquer</t>
  </si>
  <si>
    <t>HE220</t>
  </si>
  <si>
    <t>HE  Central Valley, Chile - Alto B</t>
  </si>
  <si>
    <t>HE230</t>
  </si>
  <si>
    <t>HE  Central Valley, Chile - Cambio</t>
  </si>
  <si>
    <t>HE240</t>
  </si>
  <si>
    <t>HE  Central Valley, Chile - Carmen</t>
  </si>
  <si>
    <t>HE250</t>
  </si>
  <si>
    <t>HE  Central Valley, Chile - Casa D</t>
  </si>
  <si>
    <t>HE260</t>
  </si>
  <si>
    <t>HE  Central Valley, Chile - Chalk</t>
  </si>
  <si>
    <t>HE270</t>
  </si>
  <si>
    <t>HE  Central Valley, Chile - Condor</t>
  </si>
  <si>
    <t>HE280</t>
  </si>
  <si>
    <t>HE  Central Valley, Chile - Cosech</t>
  </si>
  <si>
    <t>HE290</t>
  </si>
  <si>
    <t>HE  Central Valley, Chile - Las To</t>
  </si>
  <si>
    <t>HE300</t>
  </si>
  <si>
    <t>HE  Central Valley, Chile - luis f</t>
  </si>
  <si>
    <t>HE310</t>
  </si>
  <si>
    <t>HE  Central Valley, Chile - Monos</t>
  </si>
  <si>
    <t>HE320</t>
  </si>
  <si>
    <t>HE  Central Valley, Chile - Palena</t>
  </si>
  <si>
    <t>HE330</t>
  </si>
  <si>
    <t>HE  Central Valley, Chile - Rio Ri</t>
  </si>
  <si>
    <t>HE340</t>
  </si>
  <si>
    <t>HE  Central Valley, Chile - San Ab</t>
  </si>
  <si>
    <t>HE350</t>
  </si>
  <si>
    <t>HE  Central Valley, Chile - Santa</t>
  </si>
  <si>
    <t>HE360</t>
  </si>
  <si>
    <t>HE  Central Valley, Chile - Siete</t>
  </si>
  <si>
    <t>HE370</t>
  </si>
  <si>
    <t>HE  Central Valley, Chile - The Lo</t>
  </si>
  <si>
    <t>HE380</t>
  </si>
  <si>
    <t>HE  Central Valley, Chile - Valdiv</t>
  </si>
  <si>
    <t>HE390</t>
  </si>
  <si>
    <t>HE  Central Valley, Chile - Ventis</t>
  </si>
  <si>
    <t>HE400</t>
  </si>
  <si>
    <t>HE  Colchagua Valley - Caballo Loc</t>
  </si>
  <si>
    <t>HE410</t>
  </si>
  <si>
    <t>HE  Colchagua Valley - Lorosco</t>
  </si>
  <si>
    <t>HE420</t>
  </si>
  <si>
    <t>HE  Colchagua Valley - Santa Rita</t>
  </si>
  <si>
    <t>HE430</t>
  </si>
  <si>
    <t>HE  Colchagua Valley - Ventisquero</t>
  </si>
  <si>
    <t>HE440</t>
  </si>
  <si>
    <t>HE  Coquimbo - Caballo Loco</t>
  </si>
  <si>
    <t>HE450</t>
  </si>
  <si>
    <t>HE  Coquimbo - Maycas</t>
  </si>
  <si>
    <t>HE460</t>
  </si>
  <si>
    <t>HE  Coquimbo - Santa Rita</t>
  </si>
  <si>
    <t>HE470</t>
  </si>
  <si>
    <t>HE  Curicó Valley - Caballo Loco</t>
  </si>
  <si>
    <t>HE480</t>
  </si>
  <si>
    <t>HE  Curicó Valley - Valdivieso</t>
  </si>
  <si>
    <t>HE490</t>
  </si>
  <si>
    <t>HE  Itata Valley - Caballo Loco</t>
  </si>
  <si>
    <t>HE500</t>
  </si>
  <si>
    <t>HE  Itata Valley - Lorosco</t>
  </si>
  <si>
    <t>HE510</t>
  </si>
  <si>
    <t>HE  Leyda Valley - Ventisquero</t>
  </si>
  <si>
    <t>HE520</t>
  </si>
  <si>
    <t>HE  Maipo Valley - Caballo Loco</t>
  </si>
  <si>
    <t>HE530</t>
  </si>
  <si>
    <t>HE  Maipo Valley - Carmen</t>
  </si>
  <si>
    <t>HE540</t>
  </si>
  <si>
    <t>HE  Maipo Valley - Garage</t>
  </si>
  <si>
    <t>HE550</t>
  </si>
  <si>
    <t>HE  Maipo Valley - Lorosco</t>
  </si>
  <si>
    <t>HE560</t>
  </si>
  <si>
    <t>HE  Maipo Valley - Santa Rita</t>
  </si>
  <si>
    <t>HE570</t>
  </si>
  <si>
    <t>HE  Maipo Valley - Valdivieso</t>
  </si>
  <si>
    <t>HE580</t>
  </si>
  <si>
    <t>HE  Maipo Valley - Ventisquero</t>
  </si>
  <si>
    <t>HE590</t>
  </si>
  <si>
    <t>HE  Maule Valley - Carmen</t>
  </si>
  <si>
    <t>HE600</t>
  </si>
  <si>
    <t>HE  Maule Valley - Garage</t>
  </si>
  <si>
    <t>HE610</t>
  </si>
  <si>
    <t>HE  Maule Valley - Laberinto</t>
  </si>
  <si>
    <t>HE620</t>
  </si>
  <si>
    <t>HE  Maule Valley - Santa Rita</t>
  </si>
  <si>
    <t>HE630</t>
  </si>
  <si>
    <t>HE  Maule Valley - Valdivieso</t>
  </si>
  <si>
    <t>HE640</t>
  </si>
  <si>
    <t>HE  Rapel Valley - Carmen</t>
  </si>
  <si>
    <t>HE650</t>
  </si>
  <si>
    <t>HE  Rapel Valley - Valdivieso</t>
  </si>
  <si>
    <t>HE660</t>
  </si>
  <si>
    <t>HF  Ningxia - Chateau Changyu Mose</t>
  </si>
  <si>
    <t>HF100</t>
  </si>
  <si>
    <t>HG  Alsace - Domaine Kreydenweiss</t>
  </si>
  <si>
    <t>HG100</t>
  </si>
  <si>
    <t>HG  Alsace - Trimbach</t>
  </si>
  <si>
    <t>HG103</t>
  </si>
  <si>
    <t>HG  Bordeaux - Baron de Luze</t>
  </si>
  <si>
    <t>HG106</t>
  </si>
  <si>
    <t>HG  Bordeaux - Chateau Ausone</t>
  </si>
  <si>
    <t>HG109</t>
  </si>
  <si>
    <t>HG  Bordeaux - Chateau Batailley</t>
  </si>
  <si>
    <t>HG112</t>
  </si>
  <si>
    <t>HG  Bordeaux - Château Beau-Séjour</t>
  </si>
  <si>
    <t>HG115</t>
  </si>
  <si>
    <t>HG  Bordeaux - Chateau Beau-Site</t>
  </si>
  <si>
    <t>HG118</t>
  </si>
  <si>
    <t>HG  Bordeaux - Chateau Bellegrave</t>
  </si>
  <si>
    <t>HG121</t>
  </si>
  <si>
    <t>HG  Bordeaux - Chateau Bernadotte</t>
  </si>
  <si>
    <t>HG124</t>
  </si>
  <si>
    <t>HG  Bordeaux - Chateau Bonnet</t>
  </si>
  <si>
    <t>HG127</t>
  </si>
  <si>
    <t>HG  Bordeaux - Chateau Branaire Du</t>
  </si>
  <si>
    <t>HG130</t>
  </si>
  <si>
    <t>HG  Bordeaux - Chateau Brane Cante</t>
  </si>
  <si>
    <t>HG133</t>
  </si>
  <si>
    <t>HG  Bordeaux - Chateau Broustet</t>
  </si>
  <si>
    <t>HG136</t>
  </si>
  <si>
    <t>HG  Bordeaux - Chateau Calon Segur</t>
  </si>
  <si>
    <t>HG139</t>
  </si>
  <si>
    <t>HG  Bordeaux - Chateau Canon la Ga</t>
  </si>
  <si>
    <t>HG142</t>
  </si>
  <si>
    <t>HG  Bordeaux - Chateau Cantemerle</t>
  </si>
  <si>
    <t>HG145</t>
  </si>
  <si>
    <t>HG  Bordeaux - Chateau Cantenac Bo</t>
  </si>
  <si>
    <t>HG148</t>
  </si>
  <si>
    <t>HG  Bordeaux - Chateau Cantenac Br</t>
  </si>
  <si>
    <t>HG151</t>
  </si>
  <si>
    <t>HG  Bordeaux - Chateau Caronne St</t>
  </si>
  <si>
    <t>HG154</t>
  </si>
  <si>
    <t>HG  Bordeaux - Chateau Chasse Sple</t>
  </si>
  <si>
    <t>HG157</t>
  </si>
  <si>
    <t>HG  Bordeaux - Chateau Cheval Blan</t>
  </si>
  <si>
    <t>HG160</t>
  </si>
  <si>
    <t>HG  Bordeaux - Chateau Cissac</t>
  </si>
  <si>
    <t>HG163</t>
  </si>
  <si>
    <t>HG  Bordeaux - Chateau Clinet</t>
  </si>
  <si>
    <t>HG166</t>
  </si>
  <si>
    <t>HG  Bordeaux - Chateau Cos d'Estou</t>
  </si>
  <si>
    <t>HG169</t>
  </si>
  <si>
    <t>HG  Bordeaux - Chateau Coucheroy</t>
  </si>
  <si>
    <t>HG172</t>
  </si>
  <si>
    <t>HG  Bordeaux - Chateau Croix St Vi</t>
  </si>
  <si>
    <t>HG175</t>
  </si>
  <si>
    <t>HG  Bordeaux - Chateau d'Agassac</t>
  </si>
  <si>
    <t>HG178</t>
  </si>
  <si>
    <t>HG  Bordeaux - Chateau Dauzac</t>
  </si>
  <si>
    <t>HG181</t>
  </si>
  <si>
    <t>HG  Bordeaux - Chateau de la Bouye</t>
  </si>
  <si>
    <t>HG184</t>
  </si>
  <si>
    <t>HG  Bordeaux - Chateau de Sales</t>
  </si>
  <si>
    <t>HG187</t>
  </si>
  <si>
    <t>HG  Bordeaux - Chateau d'Yquem</t>
  </si>
  <si>
    <t>HG190</t>
  </si>
  <si>
    <t>HG  Bordeaux - Chateau Fleur Poure</t>
  </si>
  <si>
    <t>HG193</t>
  </si>
  <si>
    <t>HG  Bordeaux - Chateau Fonbel</t>
  </si>
  <si>
    <t>HG196</t>
  </si>
  <si>
    <t>HG  Bordeaux - Chateau Gardegan</t>
  </si>
  <si>
    <t>HG199</t>
  </si>
  <si>
    <t>HG  Bordeaux - Chateau Giscours</t>
  </si>
  <si>
    <t>HG202</t>
  </si>
  <si>
    <t>HG  Bordeaux - Chateau Gloria</t>
  </si>
  <si>
    <t>HG205</t>
  </si>
  <si>
    <t>HG  Bordeaux - Chateau Grand Barra</t>
  </si>
  <si>
    <t>HG208</t>
  </si>
  <si>
    <t>HG  Bordeaux - Chateau Grand Puy L</t>
  </si>
  <si>
    <t>HG211</t>
  </si>
  <si>
    <t>HG  Bordeaux - Chateau Grand Villa</t>
  </si>
  <si>
    <t>HG214</t>
  </si>
  <si>
    <t>HG  Bordeaux - Chateau Gruaud Laro</t>
  </si>
  <si>
    <t>HG217</t>
  </si>
  <si>
    <t>HG  Bordeaux - Chateau Haut Batail</t>
  </si>
  <si>
    <t>HG220</t>
  </si>
  <si>
    <t>HG  Bordeaux - Chateau Haut Brion</t>
  </si>
  <si>
    <t>HG223</t>
  </si>
  <si>
    <t>HG  Bordeaux - Chateau Haut-Brion</t>
  </si>
  <si>
    <t>HG226</t>
  </si>
  <si>
    <t>HG  Bordeaux - Chateau Kirwan</t>
  </si>
  <si>
    <t>HG229</t>
  </si>
  <si>
    <t>HG  Bordeaux - Chateau La Chapelle</t>
  </si>
  <si>
    <t>HG232</t>
  </si>
  <si>
    <t>HG  Bordeaux - Chateau La Conessio</t>
  </si>
  <si>
    <t>HG235</t>
  </si>
  <si>
    <t>HG  Bordeaux - Chateau la Croix de</t>
  </si>
  <si>
    <t>HG238</t>
  </si>
  <si>
    <t>HG  Bordeaux - Chateau La Croix Fe</t>
  </si>
  <si>
    <t>HG241</t>
  </si>
  <si>
    <t>HG  Bordeaux - Chateau La Fleur de</t>
  </si>
  <si>
    <t>HG244</t>
  </si>
  <si>
    <t>HG  Bordeaux - Chateau La Lagune</t>
  </si>
  <si>
    <t>HG247</t>
  </si>
  <si>
    <t>HG  Bordeaux - Chateau La Louviere</t>
  </si>
  <si>
    <t>HG250</t>
  </si>
  <si>
    <t>HG  Bordeaux - Chateau La Mission</t>
  </si>
  <si>
    <t>HG253</t>
  </si>
  <si>
    <t>HG  Bordeaux - Chateau La Moulin d</t>
  </si>
  <si>
    <t>HG256</t>
  </si>
  <si>
    <t>HG  Bordeaux - Chateau Lafite Roth</t>
  </si>
  <si>
    <t>HG259</t>
  </si>
  <si>
    <t>HG  Bordeaux - Chateau Lafleur</t>
  </si>
  <si>
    <t>HG262</t>
  </si>
  <si>
    <t>HG  Bordeaux - Chateau Lafon Roche</t>
  </si>
  <si>
    <t>HG265</t>
  </si>
  <si>
    <t>HG  Bordeaux - Chateau Lagrange</t>
  </si>
  <si>
    <t>HG268</t>
  </si>
  <si>
    <t>HG  Bordeaux - Chateau Lamartre</t>
  </si>
  <si>
    <t>HG271</t>
  </si>
  <si>
    <t>HG  Bordeaux - Chateau Lamothe-Vin</t>
  </si>
  <si>
    <t>HG274</t>
  </si>
  <si>
    <t>HG  Bordeaux - Chateau Lanessan</t>
  </si>
  <si>
    <t>HG277</t>
  </si>
  <si>
    <t>HG  Bordeaux - Chateau Langoa Bart</t>
  </si>
  <si>
    <t>HG280</t>
  </si>
  <si>
    <t>HG  Bordeaux - Chateau l'Arrivet H</t>
  </si>
  <si>
    <t>HG283</t>
  </si>
  <si>
    <t>HG  Bordeaux - Chateau Lascombes</t>
  </si>
  <si>
    <t>HG286</t>
  </si>
  <si>
    <t>HG  Bordeaux - Chateau Latour</t>
  </si>
  <si>
    <t>HG289</t>
  </si>
  <si>
    <t>HG292</t>
  </si>
  <si>
    <t>HG295</t>
  </si>
  <si>
    <t>HG  Bordeaux - Chateau L'Eglise</t>
  </si>
  <si>
    <t>HG298</t>
  </si>
  <si>
    <t>HG  Bordeaux - Chateau Leoville Ba</t>
  </si>
  <si>
    <t>HG301</t>
  </si>
  <si>
    <t>HG  Bordeaux - Chateau Leoville Po</t>
  </si>
  <si>
    <t>HG304</t>
  </si>
  <si>
    <t>HG  Bordeaux - Chateau Les Grandes</t>
  </si>
  <si>
    <t>HG307</t>
  </si>
  <si>
    <t>HG  Bordeaux - Chateau les Ormes d</t>
  </si>
  <si>
    <t>HG310</t>
  </si>
  <si>
    <t>HG  Bordeaux - Chateau Les Sapins</t>
  </si>
  <si>
    <t>HG313</t>
  </si>
  <si>
    <t>HG  Bordeaux - Chateau l'Estran</t>
  </si>
  <si>
    <t>HG316</t>
  </si>
  <si>
    <t>HG  Bordeaux - Chateau Lezongars</t>
  </si>
  <si>
    <t>HG319</t>
  </si>
  <si>
    <t>HG  Bordeaux - Chateau Loirac</t>
  </si>
  <si>
    <t>HG322</t>
  </si>
  <si>
    <t>HG  Bordeaux - Chateau Lugagnac</t>
  </si>
  <si>
    <t>HG325</t>
  </si>
  <si>
    <t>HG  Bordeaux - Chateau Lynch Bages</t>
  </si>
  <si>
    <t>HG328</t>
  </si>
  <si>
    <t>HG  Bordeaux - Chateau Lynch Mouss</t>
  </si>
  <si>
    <t>HG331</t>
  </si>
  <si>
    <t>HG  Bordeaux - Chateau Malescot St</t>
  </si>
  <si>
    <t>HG334</t>
  </si>
  <si>
    <t>HG  Bordeaux - Chateau Margaux</t>
  </si>
  <si>
    <t>HG337</t>
  </si>
  <si>
    <t>HG  Bordeaux - Chateau Marjosse</t>
  </si>
  <si>
    <t>HG340</t>
  </si>
  <si>
    <t>HG  Bordeaux - Chateau Montrose</t>
  </si>
  <si>
    <t>HG343</t>
  </si>
  <si>
    <t>HG  Bordeaux - Chateau Mouton Roth</t>
  </si>
  <si>
    <t>HG346</t>
  </si>
  <si>
    <t>HG  Bordeaux - Chateau Nenin</t>
  </si>
  <si>
    <t>HG349</t>
  </si>
  <si>
    <t>HG  Bordeaux - Chateau Ormes de Pe</t>
  </si>
  <si>
    <t>HG352</t>
  </si>
  <si>
    <t>HG  Bordeaux - Chateau Palmer</t>
  </si>
  <si>
    <t>HG355</t>
  </si>
  <si>
    <t>HG  Bordeaux - Chateau Pape Clemen</t>
  </si>
  <si>
    <t>HG358</t>
  </si>
  <si>
    <t>HG  Bordeaux - Chateau Pavie</t>
  </si>
  <si>
    <t>HG361</t>
  </si>
  <si>
    <t>HG  Bordeaux - Chateau Pavillon La</t>
  </si>
  <si>
    <t>HG364</t>
  </si>
  <si>
    <t>HG  Bordeaux - Chateau Penin</t>
  </si>
  <si>
    <t>HG367</t>
  </si>
  <si>
    <t>HG  Bordeaux - Chateau Petit Mouli</t>
  </si>
  <si>
    <t>HG370</t>
  </si>
  <si>
    <t>HG  Bordeaux - Chateau Petit-Villa</t>
  </si>
  <si>
    <t>HG373</t>
  </si>
  <si>
    <t>HG  Bordeaux - Chateau Petrus</t>
  </si>
  <si>
    <t>HG376</t>
  </si>
  <si>
    <t>HG  Bordeaux - Chateau Pichon Baro</t>
  </si>
  <si>
    <t>HG379</t>
  </si>
  <si>
    <t>HG382</t>
  </si>
  <si>
    <t>HG  Bordeaux - Chateau Pichon Long</t>
  </si>
  <si>
    <t>HG385</t>
  </si>
  <si>
    <t>HG  Bordeaux - Chateau Pontet</t>
  </si>
  <si>
    <t>HG388</t>
  </si>
  <si>
    <t>HG  Bordeaux - Chateau Potensac</t>
  </si>
  <si>
    <t>HG391</t>
  </si>
  <si>
    <t>HG  Bordeaux - Chateau Poujeaux</t>
  </si>
  <si>
    <t>HG394</t>
  </si>
  <si>
    <t>HG  Bordeaux - Chateau Prieure</t>
  </si>
  <si>
    <t>HG397</t>
  </si>
  <si>
    <t>HG  Bordeaux - Chateau Quinart L'E</t>
  </si>
  <si>
    <t>HG400</t>
  </si>
  <si>
    <t>HG  Bordeaux - Chateau Rauzan Gass</t>
  </si>
  <si>
    <t>HG403</t>
  </si>
  <si>
    <t>HG  Bordeaux - Chateau Rauzan Segl</t>
  </si>
  <si>
    <t>HG406</t>
  </si>
  <si>
    <t>HG  Bordeaux - Chateau Rieussec</t>
  </si>
  <si>
    <t>HG409</t>
  </si>
  <si>
    <t>HG  Bordeaux - Chateau Siaurac</t>
  </si>
  <si>
    <t>HG412</t>
  </si>
  <si>
    <t>HG  Bordeaux - Chateau Siran</t>
  </si>
  <si>
    <t>HG415</t>
  </si>
  <si>
    <t>HG  Bordeaux - Chateau Smith Haut</t>
  </si>
  <si>
    <t>HG418</t>
  </si>
  <si>
    <t>HG  Bordeaux - Chateau Talbot</t>
  </si>
  <si>
    <t>HG421</t>
  </si>
  <si>
    <t>HG  Bordeaux - Chateau Tanesse</t>
  </si>
  <si>
    <t>HG424</t>
  </si>
  <si>
    <t>HG  Bordeaux - Chateau Tertre Rote</t>
  </si>
  <si>
    <t>HG427</t>
  </si>
  <si>
    <t>HG  Bordeaux - Chateau Tour de Sar</t>
  </si>
  <si>
    <t>HG430</t>
  </si>
  <si>
    <t>HG  Bordeaux - Chateau Tour de Yon</t>
  </si>
  <si>
    <t>HG433</t>
  </si>
  <si>
    <t>HG  Bordeaux - Chateau Tour Pibran</t>
  </si>
  <si>
    <t>HG436</t>
  </si>
  <si>
    <t>HG  Bordeaux - Chateau Tour St Bon</t>
  </si>
  <si>
    <t>HG439</t>
  </si>
  <si>
    <t>HG  Bordeaux - Chateau Trotte Viei</t>
  </si>
  <si>
    <t>HG442</t>
  </si>
  <si>
    <t>HG  Bordeaux - Chateau Vieux Labar</t>
  </si>
  <si>
    <t>HG445</t>
  </si>
  <si>
    <t>HG  Bordeaux - Chateau Viramiere</t>
  </si>
  <si>
    <t>HG448</t>
  </si>
  <si>
    <t>HG  Bordeaux - Clos l'Eglise</t>
  </si>
  <si>
    <t>HG451</t>
  </si>
  <si>
    <t>HG  Bordeaux - Clos Sainte Anne</t>
  </si>
  <si>
    <t>HG454</t>
  </si>
  <si>
    <t>HG  Bordeaux - Domaine de Chevalie</t>
  </si>
  <si>
    <t>HG457</t>
  </si>
  <si>
    <t>HG  Bordeaux - Domaine de Leoube</t>
  </si>
  <si>
    <t>HG460</t>
  </si>
  <si>
    <t>HG  Bordeaux - La Croix</t>
  </si>
  <si>
    <t>HG463</t>
  </si>
  <si>
    <t>HG  Bordeaux - La Picoutine</t>
  </si>
  <si>
    <t>HG466</t>
  </si>
  <si>
    <t>HG  Bordeaux - La Troubadour</t>
  </si>
  <si>
    <t>HG469</t>
  </si>
  <si>
    <t>HG  Bordeaux - Le Cygne de Fonreau</t>
  </si>
  <si>
    <t>HG472</t>
  </si>
  <si>
    <t>HG  Bordeaux - L'Enchanteur du Vra</t>
  </si>
  <si>
    <t>HG475</t>
  </si>
  <si>
    <t>HG  Bordeaux - Mal Plonk</t>
  </si>
  <si>
    <t>HG478</t>
  </si>
  <si>
    <t>HG  Bordeaux - Malmaison</t>
  </si>
  <si>
    <t>HG481</t>
  </si>
  <si>
    <t>HG  Bordeaux - Rothschild</t>
  </si>
  <si>
    <t>HG484</t>
  </si>
  <si>
    <t>HG  Bordeaux - St Cosme</t>
  </si>
  <si>
    <t>HG487</t>
  </si>
  <si>
    <t>HG  Bordeaux - Vieux Chateau Certa</t>
  </si>
  <si>
    <t>HG490</t>
  </si>
  <si>
    <t>HG  Bordeaux - Villa Bel Air</t>
  </si>
  <si>
    <t>HG493</t>
  </si>
  <si>
    <t>HG  Bordeaux - Walker &amp; Wodehouse</t>
  </si>
  <si>
    <t>HG496</t>
  </si>
  <si>
    <t>HG  Burgundy - Arnoux-Lachaux</t>
  </si>
  <si>
    <t>HG499</t>
  </si>
  <si>
    <t>HG  Burgundy - Blason</t>
  </si>
  <si>
    <t>HG502</t>
  </si>
  <si>
    <t>HG  Burgundy - Bonneau du Martray</t>
  </si>
  <si>
    <t>HG505</t>
  </si>
  <si>
    <t>HG  Burgundy - Bouchard</t>
  </si>
  <si>
    <t>HG508</t>
  </si>
  <si>
    <t>HG  Burgundy - Buissonnier</t>
  </si>
  <si>
    <t>HG511</t>
  </si>
  <si>
    <t>HG  Burgundy - Cave de Fleurie</t>
  </si>
  <si>
    <t>HG514</t>
  </si>
  <si>
    <t>HG  Burgundy - Chateau de la Tour</t>
  </si>
  <si>
    <t>HG517</t>
  </si>
  <si>
    <t>HG  Burgundy - Chateau Moulin Favr</t>
  </si>
  <si>
    <t>HG520</t>
  </si>
  <si>
    <t>HG  Burgundy - Coeur de Granit</t>
  </si>
  <si>
    <t>HG523</t>
  </si>
  <si>
    <t>HG  Burgundy - Domaine A F Gros</t>
  </si>
  <si>
    <t>HG526</t>
  </si>
  <si>
    <t>HG  Burgundy - Domaine Agnes Dewe</t>
  </si>
  <si>
    <t>HG529</t>
  </si>
  <si>
    <t>HG  Burgundy - Domaine Arnoux Lach</t>
  </si>
  <si>
    <t>HG532</t>
  </si>
  <si>
    <t>HG  Burgundy - Domaine Bouley</t>
  </si>
  <si>
    <t>HG535</t>
  </si>
  <si>
    <t>HG  Burgundy - Domaine Bruno Clair</t>
  </si>
  <si>
    <t>HG538</t>
  </si>
  <si>
    <t>HG  Burgundy - Domaine Cheysson</t>
  </si>
  <si>
    <t>HG541</t>
  </si>
  <si>
    <t>HG  Burgundy - Domaine de la Pouss</t>
  </si>
  <si>
    <t>HG544</t>
  </si>
  <si>
    <t>HG  Burgundy - Domaine De Mauperth</t>
  </si>
  <si>
    <t>HG547</t>
  </si>
  <si>
    <t>HG  Burgundy - Domaine de Valliere</t>
  </si>
  <si>
    <t>HG550</t>
  </si>
  <si>
    <t>HG  Burgundy - Domaine Dupont Tiss</t>
  </si>
  <si>
    <t>HG553</t>
  </si>
  <si>
    <t>HG  Burgundy - Domaine Dupre</t>
  </si>
  <si>
    <t>HG556</t>
  </si>
  <si>
    <t>HG  Burgundy - Domaine Fourrier</t>
  </si>
  <si>
    <t>HG559</t>
  </si>
  <si>
    <t>HG  Burgundy - Domaine Georges Lig</t>
  </si>
  <si>
    <t>HG562</t>
  </si>
  <si>
    <t>HG  Burgundy - Domaine Henri Gouge</t>
  </si>
  <si>
    <t>HG565</t>
  </si>
  <si>
    <t>HG  Burgundy - Domaine Jean Chauve</t>
  </si>
  <si>
    <t>HG568</t>
  </si>
  <si>
    <t>HG  Burgundy - Domaine Jean Grivot</t>
  </si>
  <si>
    <t>HG571</t>
  </si>
  <si>
    <t>HG  Burgundy - Domaine Marc Morey</t>
  </si>
  <si>
    <t>HG574</t>
  </si>
  <si>
    <t>HG  Burgundy - Domaine Meo Camuzet</t>
  </si>
  <si>
    <t>HG577</t>
  </si>
  <si>
    <t>HG  Burgundy - Domaine Michel Juil</t>
  </si>
  <si>
    <t>HG580</t>
  </si>
  <si>
    <t>HG  Burgundy - Domaine Rossignol-T</t>
  </si>
  <si>
    <t>HG583</t>
  </si>
  <si>
    <t>HG  Burgundy - Domaine Roux</t>
  </si>
  <si>
    <t>HG586</t>
  </si>
  <si>
    <t>HG  Burgundy - Domaine Saint-Abel</t>
  </si>
  <si>
    <t>HG589</t>
  </si>
  <si>
    <t>HG  Burgundy - Domaine Sebastien D</t>
  </si>
  <si>
    <t>HG592</t>
  </si>
  <si>
    <t>HG  Burgundy - Domaine Taupenot-Me</t>
  </si>
  <si>
    <t>HG595</t>
  </si>
  <si>
    <t>HG  Burgundy - Drouhin-Laroze</t>
  </si>
  <si>
    <t>HG598</t>
  </si>
  <si>
    <t>HG  Burgundy - Jean Grivot</t>
  </si>
  <si>
    <t>HG601</t>
  </si>
  <si>
    <t>HG  Burgundy - Joseph Voillot</t>
  </si>
  <si>
    <t>HG604</t>
  </si>
  <si>
    <t>HG  Burgundy - Laroze de Drouhin</t>
  </si>
  <si>
    <t>HG607</t>
  </si>
  <si>
    <t>HG  Burgundy - Les Roches</t>
  </si>
  <si>
    <t>HG610</t>
  </si>
  <si>
    <t>HG  Burgundy - Louis Chedeville</t>
  </si>
  <si>
    <t>HG613</t>
  </si>
  <si>
    <t>HG  Burgundy - Lucien Lardy</t>
  </si>
  <si>
    <t>HG616</t>
  </si>
  <si>
    <t>HG  Burgundy - Maison Deux Montill</t>
  </si>
  <si>
    <t>HG619</t>
  </si>
  <si>
    <t>HG  Burgundy - Maison Roche de Bel</t>
  </si>
  <si>
    <t>HG622</t>
  </si>
  <si>
    <t>HG  Burgundy - Marcel Lapierre</t>
  </si>
  <si>
    <t>HG625</t>
  </si>
  <si>
    <t>HG  Burgundy - Michel Lafarge</t>
  </si>
  <si>
    <t>HG628</t>
  </si>
  <si>
    <t>HG  Burgundy - Mommessin</t>
  </si>
  <si>
    <t>HG631</t>
  </si>
  <si>
    <t>HG  Burgundy - Nuiton-Beaunoy</t>
  </si>
  <si>
    <t>HG634</t>
  </si>
  <si>
    <t>HG  Burgundy - Roche de Bellene</t>
  </si>
  <si>
    <t>HG637</t>
  </si>
  <si>
    <t>HG  Burgundy - Terra Iconia</t>
  </si>
  <si>
    <t>HG640</t>
  </si>
  <si>
    <t>HG  Burgundy - Vincent Girardin</t>
  </si>
  <si>
    <t>HG643</t>
  </si>
  <si>
    <t>HG  Burgundy - Walker &amp; Wodehouse</t>
  </si>
  <si>
    <t>HG646</t>
  </si>
  <si>
    <t>HG  Burgundy - Yohan Lardy</t>
  </si>
  <si>
    <t>HG649</t>
  </si>
  <si>
    <t>HG  Languedoc-Roussillon - Alain J</t>
  </si>
  <si>
    <t>HG652</t>
  </si>
  <si>
    <t>HG  Languedoc-Roussillon - Arc des</t>
  </si>
  <si>
    <t>HG655</t>
  </si>
  <si>
    <t>HG  Languedoc-Roussillon - Aussier</t>
  </si>
  <si>
    <t>HG658</t>
  </si>
  <si>
    <t>HG  Languedoc-Roussillon - Blancha</t>
  </si>
  <si>
    <t>HG661</t>
  </si>
  <si>
    <t>HG  Languedoc-Roussillon - Chateau</t>
  </si>
  <si>
    <t>HG664</t>
  </si>
  <si>
    <t>HG667</t>
  </si>
  <si>
    <t>HG670</t>
  </si>
  <si>
    <t>HG  Languedoc-Roussillon - Colliou</t>
  </si>
  <si>
    <t>HG673</t>
  </si>
  <si>
    <t>HG  Languedoc-Roussillon - Consola</t>
  </si>
  <si>
    <t>HG676</t>
  </si>
  <si>
    <t>HG  Languedoc-Roussillon  - I Fior</t>
  </si>
  <si>
    <t>HG679</t>
  </si>
  <si>
    <t>HG  Languedoc-Roussillon - Nicolis</t>
  </si>
  <si>
    <t>HG682</t>
  </si>
  <si>
    <t>HG  Languedoc-Roussillon  - Quinta</t>
  </si>
  <si>
    <t>HG685</t>
  </si>
  <si>
    <t>HG  Languedoc-Roussillon  - Tornat</t>
  </si>
  <si>
    <t>HG688</t>
  </si>
  <si>
    <t>HG  Languedoc-Roussillon - Villa B</t>
  </si>
  <si>
    <t>HG691</t>
  </si>
  <si>
    <t>HG  Languedoc-Roussillon - Domaine</t>
  </si>
  <si>
    <t>HG694</t>
  </si>
  <si>
    <t>HG697</t>
  </si>
  <si>
    <t>HG700</t>
  </si>
  <si>
    <t>HG703</t>
  </si>
  <si>
    <t>HG706</t>
  </si>
  <si>
    <t>HG  Languedoc-Roussillon - Glyndeb</t>
  </si>
  <si>
    <t>HG709</t>
  </si>
  <si>
    <t>HG  Languedoc-Roussillon - Gravite</t>
  </si>
  <si>
    <t>HG712</t>
  </si>
  <si>
    <t>HG  Languedoc-Roussillon - Hotel d</t>
  </si>
  <si>
    <t>HG715</t>
  </si>
  <si>
    <t>HG  Languedoc-Roussillon - Key Keg</t>
  </si>
  <si>
    <t>HG718</t>
  </si>
  <si>
    <t>HG  Languedoc-Roussillon - La Croi</t>
  </si>
  <si>
    <t>HG721</t>
  </si>
  <si>
    <t>HG  Languedoc-Roussillon - La Serr</t>
  </si>
  <si>
    <t>HG724</t>
  </si>
  <si>
    <t>HG  Languedoc-Roussillon - La Tour</t>
  </si>
  <si>
    <t>HG727</t>
  </si>
  <si>
    <t>HG  Languedoc-Roussillon - Lafage</t>
  </si>
  <si>
    <t>HG730</t>
  </si>
  <si>
    <t>HG  Languedoc-Roussillon - Laurent</t>
  </si>
  <si>
    <t>HG733</t>
  </si>
  <si>
    <t>HG  Languedoc-Roussillon - Le Vers</t>
  </si>
  <si>
    <t>HG736</t>
  </si>
  <si>
    <t>HG  Languedoc-Roussillon - Lierre</t>
  </si>
  <si>
    <t>HG739</t>
  </si>
  <si>
    <t>HG  Languedoc-Roussillon - Louis B</t>
  </si>
  <si>
    <t>HG742</t>
  </si>
  <si>
    <t>HG  Languedoc-Roussillon - Mas de</t>
  </si>
  <si>
    <t>HG745</t>
  </si>
  <si>
    <t>HG  Languedoc-Roussillon - Mas des</t>
  </si>
  <si>
    <t>HG748</t>
  </si>
  <si>
    <t>HG  Languedoc-Roussillon - Maury</t>
  </si>
  <si>
    <t>HG751</t>
  </si>
  <si>
    <t>HG  Languedoc-Roussillon - Paul Ja</t>
  </si>
  <si>
    <t>HG754</t>
  </si>
  <si>
    <t>HG  Languedoc-Roussillon - Petit P</t>
  </si>
  <si>
    <t>HG757</t>
  </si>
  <si>
    <t>HG  Languedoc-Roussillon - Plaisir</t>
  </si>
  <si>
    <t>HG760</t>
  </si>
  <si>
    <t>HG  Languedoc-Roussillon - Prieure</t>
  </si>
  <si>
    <t>HG763</t>
  </si>
  <si>
    <t>HG  Languedoc-Roussillon - Saint E</t>
  </si>
  <si>
    <t>HG766</t>
  </si>
  <si>
    <t>HG  Languedoc-Roussillon - Shake S</t>
  </si>
  <si>
    <t>HG769</t>
  </si>
  <si>
    <t>HG  Languedoc-Roussillon - St Cosm</t>
  </si>
  <si>
    <t>HG772</t>
  </si>
  <si>
    <t>HG  Languedoc-Roussillon - Terre d</t>
  </si>
  <si>
    <t>HG775</t>
  </si>
  <si>
    <t>HG  Languedoc-Roussillon - Vinha d</t>
  </si>
  <si>
    <t>HG778</t>
  </si>
  <si>
    <t>HG  Loire Valley - Chateau de la R</t>
  </si>
  <si>
    <t>HG781</t>
  </si>
  <si>
    <t>HG  Loire Valley - Clos Rougeard</t>
  </si>
  <si>
    <t>HG784</t>
  </si>
  <si>
    <t>HG  Loire Valley - Domaine Brunet</t>
  </si>
  <si>
    <t>HG787</t>
  </si>
  <si>
    <t>HG  Loire Valley - Domaine Charles</t>
  </si>
  <si>
    <t>HG790</t>
  </si>
  <si>
    <t>HG  Loire Valley - Domaine de la C</t>
  </si>
  <si>
    <t>HG793</t>
  </si>
  <si>
    <t>HG  Loire Valley - Domaine Huet</t>
  </si>
  <si>
    <t>HG796</t>
  </si>
  <si>
    <t>HG  Loire Valley - Eric Louis</t>
  </si>
  <si>
    <t>HG799</t>
  </si>
  <si>
    <t>HG  Loire Valley - Ladoucette</t>
  </si>
  <si>
    <t>HG802</t>
  </si>
  <si>
    <t>HG  Loire Valley - Les Nuages</t>
  </si>
  <si>
    <t>HG805</t>
  </si>
  <si>
    <t>HG  Provence - Chateau des Sarrins</t>
  </si>
  <si>
    <t>HG808</t>
  </si>
  <si>
    <t>HG  Rhône Valley - Alain Jaume</t>
  </si>
  <si>
    <t>HG811</t>
  </si>
  <si>
    <t>HG  Rhône Valley - Bastide St Domi</t>
  </si>
  <si>
    <t>HG814</t>
  </si>
  <si>
    <t>HG  Rhône Valley - Boisset</t>
  </si>
  <si>
    <t>HG817</t>
  </si>
  <si>
    <t>HG  Rhône Valley - Cave Terra Vent</t>
  </si>
  <si>
    <t>HG820</t>
  </si>
  <si>
    <t>HG  Rhône Valley - Chateau de Beau</t>
  </si>
  <si>
    <t>HG823</t>
  </si>
  <si>
    <t>HG  Rhône Valley - Chateau St Cosm</t>
  </si>
  <si>
    <t>HG826</t>
  </si>
  <si>
    <t>HG  Rhône Valley - Chateau St Loui</t>
  </si>
  <si>
    <t>HG829</t>
  </si>
  <si>
    <t>HG  Rhône Valley - Chateau St-Jean</t>
  </si>
  <si>
    <t>HG832</t>
  </si>
  <si>
    <t>HG  Rhône Valley - Clos des Papes</t>
  </si>
  <si>
    <t>HG835</t>
  </si>
  <si>
    <t>HG  Rhône Valley - Domaine Boisson</t>
  </si>
  <si>
    <t>HG838</t>
  </si>
  <si>
    <t>HG  Rhône Valley - Domaine de Font</t>
  </si>
  <si>
    <t>HG841</t>
  </si>
  <si>
    <t>HG  Rhône Valley - Domaine de Vauc</t>
  </si>
  <si>
    <t>HG844</t>
  </si>
  <si>
    <t>HG  Rhône Valley - Domaine Dumazet</t>
  </si>
  <si>
    <t>HG847</t>
  </si>
  <si>
    <t>HG  Rhône Valley - Domaine Font de</t>
  </si>
  <si>
    <t>HG850</t>
  </si>
  <si>
    <t>HG  Rhône Valley - Domaine Jamet</t>
  </si>
  <si>
    <t>HG853</t>
  </si>
  <si>
    <t>HG  Rhône Valley - Domaine Le Mour</t>
  </si>
  <si>
    <t>HG856</t>
  </si>
  <si>
    <t>HG  Rhône Valley - Domaine Paul Au</t>
  </si>
  <si>
    <t>HG859</t>
  </si>
  <si>
    <t>HG  Rhône Valley - Domaine St Jacq</t>
  </si>
  <si>
    <t>HG862</t>
  </si>
  <si>
    <t>HG  Rhône Valley - Haut des Coatea</t>
  </si>
  <si>
    <t>HG865</t>
  </si>
  <si>
    <t>HG  Rhône Valley - Hubert et Fils</t>
  </si>
  <si>
    <t>HG868</t>
  </si>
  <si>
    <t>HG  Rhône Valley - La Reserve du P</t>
  </si>
  <si>
    <t>HG871</t>
  </si>
  <si>
    <t>HG  Rhône Valley - Louis Bernard</t>
  </si>
  <si>
    <t>HG874</t>
  </si>
  <si>
    <t>HG  Rhône Valley - Paul Jaboulet A</t>
  </si>
  <si>
    <t>HG877</t>
  </si>
  <si>
    <t>HG  Rhône Valley - St Cosme</t>
  </si>
  <si>
    <t>HG880</t>
  </si>
  <si>
    <t>HG  Rhône Valley - Vieux Chevalier</t>
  </si>
  <si>
    <t>HG883</t>
  </si>
  <si>
    <t>HG  South West France - Chateau De</t>
  </si>
  <si>
    <t>HG886</t>
  </si>
  <si>
    <t>HG  South West France - Chateau du</t>
  </si>
  <si>
    <t>HG889</t>
  </si>
  <si>
    <t>HG  South West France - Chateau Mo</t>
  </si>
  <si>
    <t>HG892</t>
  </si>
  <si>
    <t>HG  South West France - Maison Bel</t>
  </si>
  <si>
    <t>HG895</t>
  </si>
  <si>
    <t>HG  South West France - Plaimont</t>
  </si>
  <si>
    <t>HG898</t>
  </si>
  <si>
    <t>HH  Macedonia - Kir Yianni</t>
  </si>
  <si>
    <t>HH100</t>
  </si>
  <si>
    <t>HH  Peloponnese - Creta Olympias</t>
  </si>
  <si>
    <t>HH110</t>
  </si>
  <si>
    <t>HH  Peloponnese - Mitravelas</t>
  </si>
  <si>
    <t>HH120</t>
  </si>
  <si>
    <t>HI  Hungary - Fabulous Ant</t>
  </si>
  <si>
    <t>HI100</t>
  </si>
  <si>
    <t>HI  Hungary - Moonriver</t>
  </si>
  <si>
    <t>HI110</t>
  </si>
  <si>
    <t>HI  Neszmély - Moonriver</t>
  </si>
  <si>
    <t>HI120</t>
  </si>
  <si>
    <t>HJ  Abruzzo - Fratelli Barba</t>
  </si>
  <si>
    <t>HJ100</t>
  </si>
  <si>
    <t>HJ  Abruzzo - Il Fuedo</t>
  </si>
  <si>
    <t>HJ110</t>
  </si>
  <si>
    <t>HJ  Abruzzo - Lenora</t>
  </si>
  <si>
    <t>HJ120</t>
  </si>
  <si>
    <t>HJ  Abruzzo - Minini</t>
  </si>
  <si>
    <t>HJ130</t>
  </si>
  <si>
    <t>HJ  Abruzzo - Torre di Monte</t>
  </si>
  <si>
    <t>HJ140</t>
  </si>
  <si>
    <t>HJ  Abruzzo - Villa dei Fiori</t>
  </si>
  <si>
    <t>HJ150</t>
  </si>
  <si>
    <t>HJ  Basilicata - Terre di Vulcano</t>
  </si>
  <si>
    <t>HJ160</t>
  </si>
  <si>
    <t>HJ  Basilicata - Vulture Gudarra</t>
  </si>
  <si>
    <t>HJ170</t>
  </si>
  <si>
    <t>HJ  Calabria - Scala</t>
  </si>
  <si>
    <t>HJ180</t>
  </si>
  <si>
    <t>HJ  Campania - Bag in Box</t>
  </si>
  <si>
    <t>HJ190</t>
  </si>
  <si>
    <t>HJ  Campania - Broker</t>
  </si>
  <si>
    <t>HJ200</t>
  </si>
  <si>
    <t>HJ  Campania - Elio Altare</t>
  </si>
  <si>
    <t>HJ210</t>
  </si>
  <si>
    <t>HJ  Campania - Fondo Antico</t>
  </si>
  <si>
    <t>HJ220</t>
  </si>
  <si>
    <t>HJ  Campania - Gaja</t>
  </si>
  <si>
    <t>HJ230</t>
  </si>
  <si>
    <t>HJ  Campania - Marmora</t>
  </si>
  <si>
    <t>HJ240</t>
  </si>
  <si>
    <t>HJ  Campania - Montevetrano</t>
  </si>
  <si>
    <t>HJ250</t>
  </si>
  <si>
    <t>HJ  Campania - Paolo Conterno</t>
  </si>
  <si>
    <t>HJ260</t>
  </si>
  <si>
    <t>HJ  Campania - Paolo Scavino</t>
  </si>
  <si>
    <t>HJ270</t>
  </si>
  <si>
    <t>HJ  Campania - Vietti</t>
  </si>
  <si>
    <t>HJ280</t>
  </si>
  <si>
    <t>HJ  Emilia Romagna - Key Keg Itali</t>
  </si>
  <si>
    <t>HJ290</t>
  </si>
  <si>
    <t>HJ  Emilia Romagna - Nespolino</t>
  </si>
  <si>
    <t>HJ300</t>
  </si>
  <si>
    <t>HJ  Emilia Romagna - Poderi dal Ne</t>
  </si>
  <si>
    <t>HJ310</t>
  </si>
  <si>
    <t>HJ  Emilia Romagna - Prugneto</t>
  </si>
  <si>
    <t>HJ320</t>
  </si>
  <si>
    <t>HJ  Emilia Romagna - Terra Gens</t>
  </si>
  <si>
    <t>HJ330</t>
  </si>
  <si>
    <t>HJ  Emilia Romagna - Terre Forti</t>
  </si>
  <si>
    <t>HJ340</t>
  </si>
  <si>
    <t>HJ  Emilia Romagna - Tini</t>
  </si>
  <si>
    <t>HJ350</t>
  </si>
  <si>
    <t>HJ  Emilia Romagna - Trevini</t>
  </si>
  <si>
    <t>HJ360</t>
  </si>
  <si>
    <t>HJ  Friuli-Venezia Giulia - Bastia</t>
  </si>
  <si>
    <t>HJ370</t>
  </si>
  <si>
    <t>HJ  Friuli-Venezia Giulia - La Ron</t>
  </si>
  <si>
    <t>HJ380</t>
  </si>
  <si>
    <t>HJ  Marche - Vietti</t>
  </si>
  <si>
    <t>HJ390</t>
  </si>
  <si>
    <t>HJ  Piemonte - Angelo Veglio</t>
  </si>
  <si>
    <t>HJ400</t>
  </si>
  <si>
    <t>HJ  Piemonte - Banfi</t>
  </si>
  <si>
    <t>HJ410</t>
  </si>
  <si>
    <t>HJ  Piemonte - Broker</t>
  </si>
  <si>
    <t>HJ420</t>
  </si>
  <si>
    <t>HJ  Piemonte - Ceretto</t>
  </si>
  <si>
    <t>HJ430</t>
  </si>
  <si>
    <t>HJ  Piemonte - Corzetti</t>
  </si>
  <si>
    <t>HJ440</t>
  </si>
  <si>
    <t>HJ  Piemonte - Gaja</t>
  </si>
  <si>
    <t>HJ450</t>
  </si>
  <si>
    <t>HJ  Piemonte - Marotti Campi</t>
  </si>
  <si>
    <t>HJ460</t>
  </si>
  <si>
    <t>HJ  Piemonte - Paolo Conterno</t>
  </si>
  <si>
    <t>HJ470</t>
  </si>
  <si>
    <t>HJ  Piemonte - Riva Leone</t>
  </si>
  <si>
    <t>HJ480</t>
  </si>
  <si>
    <t>HJ  Piemonte - Terre Del Barolo</t>
  </si>
  <si>
    <t>HJ490</t>
  </si>
  <si>
    <t>HJ  Piemonte - Tosti</t>
  </si>
  <si>
    <t>HJ500</t>
  </si>
  <si>
    <t>HJ  Piemonte - Vietti</t>
  </si>
  <si>
    <t>HJ510</t>
  </si>
  <si>
    <t>HJ  Pulgia - Feudo Del Venti</t>
  </si>
  <si>
    <t>HJ520</t>
  </si>
  <si>
    <t>HJ  Pulgia - Il Banchetto</t>
  </si>
  <si>
    <t>HJ530</t>
  </si>
  <si>
    <t>HJ  Pulgia - Masseria Borgo</t>
  </si>
  <si>
    <t>HJ540</t>
  </si>
  <si>
    <t>HJ  Pulgia - Ponte Miliano</t>
  </si>
  <si>
    <t>HJ550</t>
  </si>
  <si>
    <t>HJ  Pulgia - Statua</t>
  </si>
  <si>
    <t>HJ560</t>
  </si>
  <si>
    <t>HJ  Pulgia - Villa dei Fiori</t>
  </si>
  <si>
    <t>HJ570</t>
  </si>
  <si>
    <t>HJ  Pulgia - Zensa</t>
  </si>
  <si>
    <t>HJ580</t>
  </si>
  <si>
    <t>HJ  Sicilia - Alfieri</t>
  </si>
  <si>
    <t>HJ590</t>
  </si>
  <si>
    <t>HJ  Sicilia - Antura</t>
  </si>
  <si>
    <t>HJ600</t>
  </si>
  <si>
    <t>HJ  Sicilia - Bag in Box</t>
  </si>
  <si>
    <t>HJ610</t>
  </si>
  <si>
    <t>HJ  Sicilia - Caruso &amp; Minini</t>
  </si>
  <si>
    <t>HJ620</t>
  </si>
  <si>
    <t>HJ  Sicilia - Contri</t>
  </si>
  <si>
    <t>HJ630</t>
  </si>
  <si>
    <t>HJ  Sicilia - Corte Ferro</t>
  </si>
  <si>
    <t>HJ640</t>
  </si>
  <si>
    <t>HJ  Sicilia - Fondo Antico</t>
  </si>
  <si>
    <t>HJ650</t>
  </si>
  <si>
    <t>HJ  Sicilia - Jubilum</t>
  </si>
  <si>
    <t>HJ660</t>
  </si>
  <si>
    <t>HJ  Sicilia - Legato</t>
  </si>
  <si>
    <t>HJ670</t>
  </si>
  <si>
    <t>HJ  Sicilia - Perlino</t>
  </si>
  <si>
    <t>HJ680</t>
  </si>
  <si>
    <t>HJ  Sicilia - Tannu</t>
  </si>
  <si>
    <t>HJ690</t>
  </si>
  <si>
    <t>HJ  Sicilia - Tasari</t>
  </si>
  <si>
    <t>HJ700</t>
  </si>
  <si>
    <t>HJ  Sicilia - Terre di Giumara</t>
  </si>
  <si>
    <t>HJ710</t>
  </si>
  <si>
    <t>HJ  Sicilia - Zensa</t>
  </si>
  <si>
    <t>HJ720</t>
  </si>
  <si>
    <t>HJ  Toscana - Antinori</t>
  </si>
  <si>
    <t>HJ730</t>
  </si>
  <si>
    <t>HJ  Toscana - Antinori Tignanello</t>
  </si>
  <si>
    <t>HJ740</t>
  </si>
  <si>
    <t>HJ  Toscana - Armeli</t>
  </si>
  <si>
    <t>HJ750</t>
  </si>
  <si>
    <t>HJ  Toscana - Baffonero</t>
  </si>
  <si>
    <t>HJ760</t>
  </si>
  <si>
    <t>HJ  Toscana - Banfi</t>
  </si>
  <si>
    <t>HJ770</t>
  </si>
  <si>
    <t>HJ  Toscana - Ca'Marcanda</t>
  </si>
  <si>
    <t>HJ780</t>
  </si>
  <si>
    <t>HJ  Toscana - Case Basse Soldera</t>
  </si>
  <si>
    <t>HJ790</t>
  </si>
  <si>
    <t>HJ  Toscana - Castellani</t>
  </si>
  <si>
    <t>HJ800</t>
  </si>
  <si>
    <t>HJ  Toscana - Castellare</t>
  </si>
  <si>
    <t>HJ810</t>
  </si>
  <si>
    <t>HJ  Toscana - Castello di Ama</t>
  </si>
  <si>
    <t>HJ820</t>
  </si>
  <si>
    <t>HJ  Toscana - Ceppaiano</t>
  </si>
  <si>
    <t>HJ830</t>
  </si>
  <si>
    <t>HJ  Toscana - Florentia</t>
  </si>
  <si>
    <t>HJ840</t>
  </si>
  <si>
    <t>HJ  Toscana - Guidalberto</t>
  </si>
  <si>
    <t>HJ850</t>
  </si>
  <si>
    <t>HJ  Toscana - La Mozza</t>
  </si>
  <si>
    <t>HJ860</t>
  </si>
  <si>
    <t>HJ  Toscana - Magari</t>
  </si>
  <si>
    <t>HJ870</t>
  </si>
  <si>
    <t>HJ  Toscana - Ornellaia</t>
  </si>
  <si>
    <t>HJ880</t>
  </si>
  <si>
    <t>HJ  Toscana - Piccini</t>
  </si>
  <si>
    <t>HJ890</t>
  </si>
  <si>
    <t>HJ  Toscana - Promis</t>
  </si>
  <si>
    <t>HJ900</t>
  </si>
  <si>
    <t>HJ  Toscana - Rocca di Frassinello</t>
  </si>
  <si>
    <t>HJ905</t>
  </si>
  <si>
    <t>HJ  Toscana - Rufina</t>
  </si>
  <si>
    <t>HJ910</t>
  </si>
  <si>
    <t>HJ  Toscana - Santa Lucia</t>
  </si>
  <si>
    <t>HJ915</t>
  </si>
  <si>
    <t>HJ  Toscana - Sassicaia</t>
  </si>
  <si>
    <t>HJ920</t>
  </si>
  <si>
    <t>HJ  Toscana - Talenti</t>
  </si>
  <si>
    <t>HJ925</t>
  </si>
  <si>
    <t>HJ  Toscana - Terra Gens</t>
  </si>
  <si>
    <t>HJ930</t>
  </si>
  <si>
    <t>HJ  Toscana - Valiano</t>
  </si>
  <si>
    <t>HJ935</t>
  </si>
  <si>
    <t>HJ  Toscana - Villa Saletta</t>
  </si>
  <si>
    <t>HJ940</t>
  </si>
  <si>
    <t>HJ  Toscana - Villa Sant'Anna</t>
  </si>
  <si>
    <t>HJ945</t>
  </si>
  <si>
    <t>HJ  Trentino-Alto Adige - Alois La</t>
  </si>
  <si>
    <t>HJ950</t>
  </si>
  <si>
    <t>HJ  Veneto - Fondo Antico</t>
  </si>
  <si>
    <t>HJ955</t>
  </si>
  <si>
    <t>HJ  Veneto - Hesaurum</t>
  </si>
  <si>
    <t>HJ960</t>
  </si>
  <si>
    <t>HJ  Veneto - Poeta</t>
  </si>
  <si>
    <t>HJ965</t>
  </si>
  <si>
    <t>HJ  Veneto - Quintarelli</t>
  </si>
  <si>
    <t>HJ970</t>
  </si>
  <si>
    <t>HJ  Veneto - Ripensato</t>
  </si>
  <si>
    <t>HJ975</t>
  </si>
  <si>
    <t>HJ  Veneto - Villa Belvedere</t>
  </si>
  <si>
    <t>HJ980</t>
  </si>
  <si>
    <t>HK  Bekaa Valley - Chateau Musar</t>
  </si>
  <si>
    <t>HK100</t>
  </si>
  <si>
    <t>HL  Central Otago - Felton Road</t>
  </si>
  <si>
    <t>HL100</t>
  </si>
  <si>
    <t>HL  Central Otago - Prophet's Rock</t>
  </si>
  <si>
    <t>HL110</t>
  </si>
  <si>
    <t>HL  Central Otago - Quartz Reef</t>
  </si>
  <si>
    <t>HL120</t>
  </si>
  <si>
    <t>HL  Central Otago - Soho Wine Co</t>
  </si>
  <si>
    <t>HL130</t>
  </si>
  <si>
    <t>HL  Central Otago - Wild Rock</t>
  </si>
  <si>
    <t>HL140</t>
  </si>
  <si>
    <t>HL  Hawke's Bay - Babich</t>
  </si>
  <si>
    <t>HL150</t>
  </si>
  <si>
    <t>HL  Hawke's Bay - Craggy Range</t>
  </si>
  <si>
    <t>HL160</t>
  </si>
  <si>
    <t>HL  Hawke's Bay - Stonecroft</t>
  </si>
  <si>
    <t>HL170</t>
  </si>
  <si>
    <t>HL  Hawke's Bay - Te Awa</t>
  </si>
  <si>
    <t>HL180</t>
  </si>
  <si>
    <t>HL  Marlborough - Ara</t>
  </si>
  <si>
    <t>HL190</t>
  </si>
  <si>
    <t>HL  Marlborough - Babich</t>
  </si>
  <si>
    <t>HL200</t>
  </si>
  <si>
    <t>HL  Marlborough - Cloudy Bay</t>
  </si>
  <si>
    <t>HL210</t>
  </si>
  <si>
    <t>HL  Marlborough - Huia</t>
  </si>
  <si>
    <t>HL220</t>
  </si>
  <si>
    <t>HL  Marlborough - Satellite</t>
  </si>
  <si>
    <t>HL230</t>
  </si>
  <si>
    <t>HL  Marlborough - Spy Valley</t>
  </si>
  <si>
    <t>HL240</t>
  </si>
  <si>
    <t>HL  Marlborough - Wither Hills</t>
  </si>
  <si>
    <t>HL250</t>
  </si>
  <si>
    <t>HL  North Island - Babich</t>
  </si>
  <si>
    <t>HL260</t>
  </si>
  <si>
    <t>HL  Waiheke Island - Soho Wine Co</t>
  </si>
  <si>
    <t>HL270</t>
  </si>
  <si>
    <t>HL  Wairarapa - Craggy Range</t>
  </si>
  <si>
    <t>HL280</t>
  </si>
  <si>
    <t>HM  Douro - Broker</t>
  </si>
  <si>
    <t>HM100</t>
  </si>
  <si>
    <t>HM  Douro - Cockburns</t>
  </si>
  <si>
    <t>HM110</t>
  </si>
  <si>
    <t>HM  Douro - Croft</t>
  </si>
  <si>
    <t>HM120</t>
  </si>
  <si>
    <t>HM  Douro - Dow</t>
  </si>
  <si>
    <t>HM130</t>
  </si>
  <si>
    <t>HM  Douro - Fonseca</t>
  </si>
  <si>
    <t>HM140</t>
  </si>
  <si>
    <t>HM  Douro - Quinta do Noval</t>
  </si>
  <si>
    <t>HM150</t>
  </si>
  <si>
    <t>HM  Douro - Quinta do Passadouro</t>
  </si>
  <si>
    <t>HM160</t>
  </si>
  <si>
    <t>HM  Douro - Quinta do Vallado</t>
  </si>
  <si>
    <t>HM170</t>
  </si>
  <si>
    <t>HM  Douro - Royal Oporto</t>
  </si>
  <si>
    <t>HM180</t>
  </si>
  <si>
    <t>HM  Douro - Taylors</t>
  </si>
  <si>
    <t>HM190</t>
  </si>
  <si>
    <t>HM  Douro - Topazio</t>
  </si>
  <si>
    <t>HM200</t>
  </si>
  <si>
    <t>HM  Douro - Warres</t>
  </si>
  <si>
    <t>HM210</t>
  </si>
  <si>
    <t>HM  Madeira - henriques &amp; Henrique</t>
  </si>
  <si>
    <t>HM220</t>
  </si>
  <si>
    <t>HM  Portugal - Cockburns</t>
  </si>
  <si>
    <t>HM230</t>
  </si>
  <si>
    <t>HM  Portugal - Fonseca</t>
  </si>
  <si>
    <t>HM240</t>
  </si>
  <si>
    <t>HM  Portugal - Graham</t>
  </si>
  <si>
    <t>HM250</t>
  </si>
  <si>
    <t>HM  Portugal - Magna Carta</t>
  </si>
  <si>
    <t>HM260</t>
  </si>
  <si>
    <t>HM  Portugal - Quinta do Vesuvio</t>
  </si>
  <si>
    <t>HM270</t>
  </si>
  <si>
    <t>HM  Tejo - Vinhas Altas</t>
  </si>
  <si>
    <t>HM280</t>
  </si>
  <si>
    <t>HN  Republic of Macedonia - Puklav</t>
  </si>
  <si>
    <t>HN100</t>
  </si>
  <si>
    <t>HO  Coastal Region - Spier Creativ</t>
  </si>
  <si>
    <t>HO100</t>
  </si>
  <si>
    <t>HO  Coastal Region - Spier Frans</t>
  </si>
  <si>
    <t>HO110</t>
  </si>
  <si>
    <t>HO  Constantia - Steenberg</t>
  </si>
  <si>
    <t>HO120</t>
  </si>
  <si>
    <t>HO  Elgin Valley - Catherine Marsh</t>
  </si>
  <si>
    <t>HO130</t>
  </si>
  <si>
    <t>HO  Elgin Valley - Paul Cluver</t>
  </si>
  <si>
    <t>HO140</t>
  </si>
  <si>
    <t>HO  Paarl - Day at the Vineyard</t>
  </si>
  <si>
    <t>HO150</t>
  </si>
  <si>
    <t>HO  Robertson - Graham Beck</t>
  </si>
  <si>
    <t>HO160</t>
  </si>
  <si>
    <t>HO  Robertson - Springfield Estate</t>
  </si>
  <si>
    <t>HO170</t>
  </si>
  <si>
    <t>HO  Robertson - Thunderchild</t>
  </si>
  <si>
    <t>HO180</t>
  </si>
  <si>
    <t>HO  South Africa - Chalk Farm</t>
  </si>
  <si>
    <t>HO190</t>
  </si>
  <si>
    <t>HO  South Africa - Crush Grape not</t>
  </si>
  <si>
    <t>HO200</t>
  </si>
  <si>
    <t>HO  South Africa - Day at the Vine</t>
  </si>
  <si>
    <t>HO210</t>
  </si>
  <si>
    <t>HO  South Africa - Gable View</t>
  </si>
  <si>
    <t>HO220</t>
  </si>
  <si>
    <t>HO  South Africa - Koppie Valley</t>
  </si>
  <si>
    <t>HO230</t>
  </si>
  <si>
    <t>HO  South Africa - Nyala</t>
  </si>
  <si>
    <t>HO240</t>
  </si>
  <si>
    <t>HO  South Africa - Sijnn</t>
  </si>
  <si>
    <t>HO250</t>
  </si>
  <si>
    <t>HO  Stellenbosch - De Trafford</t>
  </si>
  <si>
    <t>HO260</t>
  </si>
  <si>
    <t>HO  Stellenbosch - Delaire Graff</t>
  </si>
  <si>
    <t>HO270</t>
  </si>
  <si>
    <t>HO  Stellenbosch - Ernie Els</t>
  </si>
  <si>
    <t>HO280</t>
  </si>
  <si>
    <t>HO  Stellenbosch - Feast &amp; Vine</t>
  </si>
  <si>
    <t>HO290</t>
  </si>
  <si>
    <t>HO  Stellenbosch - Gabb Family Vin</t>
  </si>
  <si>
    <t>HO300</t>
  </si>
  <si>
    <t>HO  Stellenbosch - Grape Gatsby</t>
  </si>
  <si>
    <t>HO310</t>
  </si>
  <si>
    <t>HO  Stellenbosch - Hacienda</t>
  </si>
  <si>
    <t>HO320</t>
  </si>
  <si>
    <t>HO  Stellenbosch - Journeys End</t>
  </si>
  <si>
    <t>HO330</t>
  </si>
  <si>
    <t>HO  Stellenbosch - Kleine Rust</t>
  </si>
  <si>
    <t>HO340</t>
  </si>
  <si>
    <t>HO  Stellenbosch - Rustenberg</t>
  </si>
  <si>
    <t>HO350</t>
  </si>
  <si>
    <t>HO  Stellenbosch - Spier 21 Gables</t>
  </si>
  <si>
    <t>HO360</t>
  </si>
  <si>
    <t>HO  Stellenbosch - Stellenrust</t>
  </si>
  <si>
    <t>HO370</t>
  </si>
  <si>
    <t>HO  Stellenbosch - The Wine-Farer</t>
  </si>
  <si>
    <t>HO380</t>
  </si>
  <si>
    <t>HO  Stellenbosch - Trebuchet</t>
  </si>
  <si>
    <t>HO390</t>
  </si>
  <si>
    <t>HO  Stellenbosch - Vergelegen</t>
  </si>
  <si>
    <t>HO400</t>
  </si>
  <si>
    <t>HO  Stellenbosch - Xaro</t>
  </si>
  <si>
    <t>HO410</t>
  </si>
  <si>
    <t>HO  Swartland - Kloovenburg</t>
  </si>
  <si>
    <t>HO420</t>
  </si>
  <si>
    <t>HO  Walker Bay - Bouchard Finlayso</t>
  </si>
  <si>
    <t>HO430</t>
  </si>
  <si>
    <t>HO  Walker Bay - Champany Inn</t>
  </si>
  <si>
    <t>HO440</t>
  </si>
  <si>
    <t>HO  Walker Bay - Champany Thistle</t>
  </si>
  <si>
    <t>HO450</t>
  </si>
  <si>
    <t>HO  Walker Bay - Creation</t>
  </si>
  <si>
    <t>HO460</t>
  </si>
  <si>
    <t>HO  Walker Bay - Felicite</t>
  </si>
  <si>
    <t>HO470</t>
  </si>
  <si>
    <t>HO  Walker Bay - Newton Johnson</t>
  </si>
  <si>
    <t>HO480</t>
  </si>
  <si>
    <t>HO  Western Cape - Acacia Tree</t>
  </si>
  <si>
    <t>HO490</t>
  </si>
  <si>
    <t>HO  Western Cape - Amanzi Falls</t>
  </si>
  <si>
    <t>HO500</t>
  </si>
  <si>
    <t>HO  Western Cape - Day at the Vine</t>
  </si>
  <si>
    <t>HO510</t>
  </si>
  <si>
    <t>HO  Western Cape - Five Climates</t>
  </si>
  <si>
    <t>HO520</t>
  </si>
  <si>
    <t>HO  Western Cape - Gable View</t>
  </si>
  <si>
    <t>HO530</t>
  </si>
  <si>
    <t>HO  Western Cape - Help for Heroes</t>
  </si>
  <si>
    <t>HO540</t>
  </si>
  <si>
    <t>HO  Western Cape - Jackalberry</t>
  </si>
  <si>
    <t>HO550</t>
  </si>
  <si>
    <t>HO  Western Cape - Journeys End</t>
  </si>
  <si>
    <t>HO560</t>
  </si>
  <si>
    <t>HO  Western Cape - Koppie Valley</t>
  </si>
  <si>
    <t>HO570</t>
  </si>
  <si>
    <t>HO  Western Cape - Kudu Plains</t>
  </si>
  <si>
    <t>HO580</t>
  </si>
  <si>
    <t>HO  Western Cape - Magdalene Colle</t>
  </si>
  <si>
    <t>HO590</t>
  </si>
  <si>
    <t>HO  Western Cape - Nyala</t>
  </si>
  <si>
    <t>HO600</t>
  </si>
  <si>
    <t>HO  Western Cape - Purple Heron</t>
  </si>
  <si>
    <t>HO610</t>
  </si>
  <si>
    <t>HO  Western Cape - SAAM Mountain</t>
  </si>
  <si>
    <t>HO620</t>
  </si>
  <si>
    <t>HO  Western Cape - Spier Colours</t>
  </si>
  <si>
    <t>HO630</t>
  </si>
  <si>
    <t>HO  Western Cape - Spier Discover</t>
  </si>
  <si>
    <t>HO640</t>
  </si>
  <si>
    <t>HO  Western Cape - Spier Signature</t>
  </si>
  <si>
    <t>HO650</t>
  </si>
  <si>
    <t>HO  Western Cape - Table Peak</t>
  </si>
  <si>
    <t>HO660</t>
  </si>
  <si>
    <t>HP  Andalucía - Palacio Quemado</t>
  </si>
  <si>
    <t>HP100</t>
  </si>
  <si>
    <t>HP  Aragon - Bill's</t>
  </si>
  <si>
    <t>HP110</t>
  </si>
  <si>
    <t>HP  Aragon - El Concerto</t>
  </si>
  <si>
    <t>HP120</t>
  </si>
  <si>
    <t>HP  Aragon - El Muro</t>
  </si>
  <si>
    <t>HP130</t>
  </si>
  <si>
    <t>HP  Aragon - Finca Alta</t>
  </si>
  <si>
    <t>HP140</t>
  </si>
  <si>
    <t>HP  Aragon - Finca Valero</t>
  </si>
  <si>
    <t>HP150</t>
  </si>
  <si>
    <t>HP  Aragon - Gran Ducay</t>
  </si>
  <si>
    <t>HP160</t>
  </si>
  <si>
    <t>HP  Aragon - Monasterio Old Vines</t>
  </si>
  <si>
    <t>HP170</t>
  </si>
  <si>
    <t>HP  Aragon - Nuviana</t>
  </si>
  <si>
    <t>HP180</t>
  </si>
  <si>
    <t>HP  Aragon - Pez de Rio</t>
  </si>
  <si>
    <t>HP190</t>
  </si>
  <si>
    <t>HP  Aragon - Solarena</t>
  </si>
  <si>
    <t>HP200</t>
  </si>
  <si>
    <t>HP  Aragon - Vina Arazu</t>
  </si>
  <si>
    <t>HP210</t>
  </si>
  <si>
    <t>HP  Aragon - Vina Zielo</t>
  </si>
  <si>
    <t>HP220</t>
  </si>
  <si>
    <t>HP  Castilla - La Mancha - Bernabe</t>
  </si>
  <si>
    <t>HP230</t>
  </si>
  <si>
    <t>HP  Castilla - La Mancha - Bodegas</t>
  </si>
  <si>
    <t>HP240</t>
  </si>
  <si>
    <t>HP  Castilla - La Mancha - El Muro</t>
  </si>
  <si>
    <t>HP250</t>
  </si>
  <si>
    <t>HP  Castilla - La Mancha - Finca l</t>
  </si>
  <si>
    <t>HP260</t>
  </si>
  <si>
    <t>HP  Castilla - La Mancha - Hilltop</t>
  </si>
  <si>
    <t>HP270</t>
  </si>
  <si>
    <t>HP  Castilla - La Mancha - Los Lla</t>
  </si>
  <si>
    <t>HP280</t>
  </si>
  <si>
    <t>HP  Castilla - La Mancha - Matos</t>
  </si>
  <si>
    <t>HP290</t>
  </si>
  <si>
    <t>HP  Castilla - La Mancha - Rio Vie</t>
  </si>
  <si>
    <t>HP300</t>
  </si>
  <si>
    <t>HP  Castilla y Leon - Bodegas Camp</t>
  </si>
  <si>
    <t>HP310</t>
  </si>
  <si>
    <t>HP  Castilla y Leon - Bodegas Fari</t>
  </si>
  <si>
    <t>HP320</t>
  </si>
  <si>
    <t>HP  Castilla y Leon - Etim</t>
  </si>
  <si>
    <t>HP330</t>
  </si>
  <si>
    <t>HP  Castilla y Leon - Legaris</t>
  </si>
  <si>
    <t>HP340</t>
  </si>
  <si>
    <t>HP  Castilla y Leon - LVP</t>
  </si>
  <si>
    <t>HP350</t>
  </si>
  <si>
    <t>HP  Castilla y Leon - Numanthia</t>
  </si>
  <si>
    <t>HP360</t>
  </si>
  <si>
    <t>HP  Castilla y Leon - Pago de Vald</t>
  </si>
  <si>
    <t>HP370</t>
  </si>
  <si>
    <t>HP  Castilla y Leon - Pintia Toro</t>
  </si>
  <si>
    <t>HP380</t>
  </si>
  <si>
    <t>HP  Castilla y Leon - Protos</t>
  </si>
  <si>
    <t>HP390</t>
  </si>
  <si>
    <t>HP  Castilla y Leon - Tabula</t>
  </si>
  <si>
    <t>HP400</t>
  </si>
  <si>
    <t>HP  Castilla y Leon - Vega Sicilia</t>
  </si>
  <si>
    <t>HP410</t>
  </si>
  <si>
    <t>HP  Castilla y Leon - Vina Bajoz</t>
  </si>
  <si>
    <t>HP420</t>
  </si>
  <si>
    <t>HP  Catalunya - Acustic Cellars</t>
  </si>
  <si>
    <t>HP430</t>
  </si>
  <si>
    <t>HP  Catalunya - Espelt Old Vine</t>
  </si>
  <si>
    <t>HP440</t>
  </si>
  <si>
    <t>HP  Catalunya - Etim</t>
  </si>
  <si>
    <t>HP450</t>
  </si>
  <si>
    <t>HP  Catalunya - Gran Clos</t>
  </si>
  <si>
    <t>HP460</t>
  </si>
  <si>
    <t>HP  Catalunya - Raimat</t>
  </si>
  <si>
    <t>HP470</t>
  </si>
  <si>
    <t>HP  Catalunya - Scala dei</t>
  </si>
  <si>
    <t>HP480</t>
  </si>
  <si>
    <t>HP  Catalunya - Terroir al Limit</t>
  </si>
  <si>
    <t>HP490</t>
  </si>
  <si>
    <t>HP  Catalunya - Tomas Cusine</t>
  </si>
  <si>
    <t>HP500</t>
  </si>
  <si>
    <t>HP  Galicia - Algueira</t>
  </si>
  <si>
    <t>HP510</t>
  </si>
  <si>
    <t>HP  Galicia - Broker</t>
  </si>
  <si>
    <t>HP520</t>
  </si>
  <si>
    <t>HP  Murcia - Casa de la Ermita</t>
  </si>
  <si>
    <t>HP530</t>
  </si>
  <si>
    <t>HP  Navarra - Lagrimas</t>
  </si>
  <si>
    <t>HP540</t>
  </si>
  <si>
    <t>HP  Rioja - Artadi</t>
  </si>
  <si>
    <t>HP550</t>
  </si>
  <si>
    <t>HP  Rioja - Bhilar Plots</t>
  </si>
  <si>
    <t>HP560</t>
  </si>
  <si>
    <t>HP  Rioja - Bodegas Bhilar</t>
  </si>
  <si>
    <t>HP570</t>
  </si>
  <si>
    <t>HP  Rioja - Castillo Clavijo</t>
  </si>
  <si>
    <t>HP580</t>
  </si>
  <si>
    <t>HP  Rioja - Castillo Ygay</t>
  </si>
  <si>
    <t>HP590</t>
  </si>
  <si>
    <t>HP  Rioja - Conde</t>
  </si>
  <si>
    <t>HP600</t>
  </si>
  <si>
    <t>HP  Rioja - Conde Roble</t>
  </si>
  <si>
    <t>HP610</t>
  </si>
  <si>
    <t>HP  Rioja - Cosme Palacio</t>
  </si>
  <si>
    <t>HP620</t>
  </si>
  <si>
    <t>HP  Rioja - Ederra</t>
  </si>
  <si>
    <t>HP630</t>
  </si>
  <si>
    <t>HP  Rioja - La Rioja Alta</t>
  </si>
  <si>
    <t>HP640</t>
  </si>
  <si>
    <t>HP650</t>
  </si>
  <si>
    <t>HP660</t>
  </si>
  <si>
    <t>HP  Rioja - La Vicalanda</t>
  </si>
  <si>
    <t>HP670</t>
  </si>
  <si>
    <t>HP  Rioja - Lagrimas</t>
  </si>
  <si>
    <t>HP680</t>
  </si>
  <si>
    <t>HP  Rioja - Lomas del Marques</t>
  </si>
  <si>
    <t>HP690</t>
  </si>
  <si>
    <t>HP  Rioja - Miguel Merino</t>
  </si>
  <si>
    <t>HP700</t>
  </si>
  <si>
    <t>HP  Rioja - Monte Clavijo</t>
  </si>
  <si>
    <t>HP710</t>
  </si>
  <si>
    <t>HP  Rioja - Navajas</t>
  </si>
  <si>
    <t>HP720</t>
  </si>
  <si>
    <t>HP  Rioja - Phincas</t>
  </si>
  <si>
    <t>HP730</t>
  </si>
  <si>
    <t>HP  Rioja - Precioso</t>
  </si>
  <si>
    <t>HP740</t>
  </si>
  <si>
    <t>HP  Rioja - Senorio De Labarta</t>
  </si>
  <si>
    <t>HP750</t>
  </si>
  <si>
    <t>HP  Rioja - Viento</t>
  </si>
  <si>
    <t>HP760</t>
  </si>
  <si>
    <t>HP  Rioja - Vina Del Asador</t>
  </si>
  <si>
    <t>HP770</t>
  </si>
  <si>
    <t>HP  Rioja - Vina Pomal</t>
  </si>
  <si>
    <t>HP780</t>
  </si>
  <si>
    <t>HP  Rioja - Vina Zaco</t>
  </si>
  <si>
    <t>HP790</t>
  </si>
  <si>
    <t>HP  Rioja - Vista Alegre</t>
  </si>
  <si>
    <t>HP800</t>
  </si>
  <si>
    <t>HP  Rioja - Vivanco</t>
  </si>
  <si>
    <t>HP810</t>
  </si>
  <si>
    <t>HP  Valencia - Sanjuan</t>
  </si>
  <si>
    <t>HP820</t>
  </si>
  <si>
    <t>HP  Valencia - Valsan 1831</t>
  </si>
  <si>
    <t>HP830</t>
  </si>
  <si>
    <t>HQ  Turkey - Doluca</t>
  </si>
  <si>
    <t>HQ100</t>
  </si>
  <si>
    <t>HR  UK - Bolney Estate</t>
  </si>
  <si>
    <t>HR100</t>
  </si>
  <si>
    <t>HS  MALDONADO - Garzon</t>
  </si>
  <si>
    <t>HS100</t>
  </si>
  <si>
    <t>HS  Uruguay - Colinas de Uruguay</t>
  </si>
  <si>
    <t>HS110</t>
  </si>
  <si>
    <t>HS  Uruguay - Garzon</t>
  </si>
  <si>
    <t>HS120</t>
  </si>
  <si>
    <t>HT  California - Abreu</t>
  </si>
  <si>
    <t>HT100</t>
  </si>
  <si>
    <t>HT  California - Alban</t>
  </si>
  <si>
    <t>HT110</t>
  </si>
  <si>
    <t>HT  California - Anakota Helena Mo</t>
  </si>
  <si>
    <t>HT120</t>
  </si>
  <si>
    <t>HT  California - Araujo</t>
  </si>
  <si>
    <t>HT130</t>
  </si>
  <si>
    <t>HT  California - Beringer</t>
  </si>
  <si>
    <t>HT140</t>
  </si>
  <si>
    <t>HT  California - Black Stallion</t>
  </si>
  <si>
    <t>HT150</t>
  </si>
  <si>
    <t>HT  California - Blackburn &amp; James</t>
  </si>
  <si>
    <t>HT160</t>
  </si>
  <si>
    <t>HT  California - Blankiet Estate</t>
  </si>
  <si>
    <t>HT170</t>
  </si>
  <si>
    <t>HT  California - Bodega Noemia de</t>
  </si>
  <si>
    <t>HT180</t>
  </si>
  <si>
    <t>HT  California - Bold Vine</t>
  </si>
  <si>
    <t>HT190</t>
  </si>
  <si>
    <t>HT  California - Brazin</t>
  </si>
  <si>
    <t>HT200</t>
  </si>
  <si>
    <t>HT  California - Calera</t>
  </si>
  <si>
    <t>HT210</t>
  </si>
  <si>
    <t>HT  California - Cardinale</t>
  </si>
  <si>
    <t>HT220</t>
  </si>
  <si>
    <t>HT  California - Caymus</t>
  </si>
  <si>
    <t>HT230</t>
  </si>
  <si>
    <t>HT  California - Chalk Farm</t>
  </si>
  <si>
    <t>HT240</t>
  </si>
  <si>
    <t>HT  California - Chateau Montelena</t>
  </si>
  <si>
    <t>HT250</t>
  </si>
  <si>
    <t>HT  California - Cline</t>
  </si>
  <si>
    <t>HT260</t>
  </si>
  <si>
    <t>HT  California - Colgin</t>
  </si>
  <si>
    <t>HT270</t>
  </si>
  <si>
    <t>HT  California - Dalla Valle Maya</t>
  </si>
  <si>
    <t>HT280</t>
  </si>
  <si>
    <t>HT  California - Dehlinger</t>
  </si>
  <si>
    <t>HT290</t>
  </si>
  <si>
    <t>HT  California - Delicato Family V</t>
  </si>
  <si>
    <t>HT300</t>
  </si>
  <si>
    <t>HT  California - Diamond Creek</t>
  </si>
  <si>
    <t>HT310</t>
  </si>
  <si>
    <t>HT  California - Dominus</t>
  </si>
  <si>
    <t>HT320</t>
  </si>
  <si>
    <t>HT  California - Dry Creek</t>
  </si>
  <si>
    <t>HT330</t>
  </si>
  <si>
    <t>HT  California - Duckhorn</t>
  </si>
  <si>
    <t>HT340</t>
  </si>
  <si>
    <t>HT  California - Edmeades</t>
  </si>
  <si>
    <t>HT350</t>
  </si>
  <si>
    <t>HT  California - First Press</t>
  </si>
  <si>
    <t>HT360</t>
  </si>
  <si>
    <t>HT  California - Frog's Leap</t>
  </si>
  <si>
    <t>HT370</t>
  </si>
  <si>
    <t>HT  California - Furious Boar</t>
  </si>
  <si>
    <t>HT380</t>
  </si>
  <si>
    <t>HT  California - Gnarly Head</t>
  </si>
  <si>
    <t>HT390</t>
  </si>
  <si>
    <t>HT  California - HandCraft</t>
  </si>
  <si>
    <t>HT400</t>
  </si>
  <si>
    <t>HT  California - Harlan Estate</t>
  </si>
  <si>
    <t>HT410</t>
  </si>
  <si>
    <t>HT  California - Howell Mountain</t>
  </si>
  <si>
    <t>HT420</t>
  </si>
  <si>
    <t>HT  California - Hundred Acre</t>
  </si>
  <si>
    <t>HT430</t>
  </si>
  <si>
    <t>HT  California - Illumination</t>
  </si>
  <si>
    <t>HT440</t>
  </si>
  <si>
    <t>HT  California - Ironstone</t>
  </si>
  <si>
    <t>HT450</t>
  </si>
  <si>
    <t>HT  California - Irony</t>
  </si>
  <si>
    <t>HT460</t>
  </si>
  <si>
    <t>HT  California - James Berry</t>
  </si>
  <si>
    <t>HT470</t>
  </si>
  <si>
    <t>HT  California - Joseph Phelps</t>
  </si>
  <si>
    <t>HT480</t>
  </si>
  <si>
    <t>HT  California - Joseph Swan</t>
  </si>
  <si>
    <t>HT490</t>
  </si>
  <si>
    <t>HT  California - Kapcsandy</t>
  </si>
  <si>
    <t>HT500</t>
  </si>
  <si>
    <t>HT  California - Key Keg</t>
  </si>
  <si>
    <t>HT510</t>
  </si>
  <si>
    <t>HT  California - Kistler</t>
  </si>
  <si>
    <t>HT520</t>
  </si>
  <si>
    <t>HT  California - La Follette</t>
  </si>
  <si>
    <t>HT530</t>
  </si>
  <si>
    <t>HT  California - Lavendar Hill</t>
  </si>
  <si>
    <t>HT540</t>
  </si>
  <si>
    <t>HT  California - Lillian Gold</t>
  </si>
  <si>
    <t>HT550</t>
  </si>
  <si>
    <t>HT  California - Loredona</t>
  </si>
  <si>
    <t>HT560</t>
  </si>
  <si>
    <t>HT  California - Marmesa</t>
  </si>
  <si>
    <t>HT570</t>
  </si>
  <si>
    <t>HT  California - Masut</t>
  </si>
  <si>
    <t>HT580</t>
  </si>
  <si>
    <t>HT  California - Michael Mondavi</t>
  </si>
  <si>
    <t>HT590</t>
  </si>
  <si>
    <t>HT  California - Morgan</t>
  </si>
  <si>
    <t>HT600</t>
  </si>
  <si>
    <t>HT  California - Mount Brave</t>
  </si>
  <si>
    <t>HT610</t>
  </si>
  <si>
    <t>HT  California - Opus One</t>
  </si>
  <si>
    <t>HT620</t>
  </si>
  <si>
    <t>HT  California - O'Shaughnessy</t>
  </si>
  <si>
    <t>HT630</t>
  </si>
  <si>
    <t>HT  California - Pahlmeyer</t>
  </si>
  <si>
    <t>HT640</t>
  </si>
  <si>
    <t>HT  California - Paul Hobbs</t>
  </si>
  <si>
    <t>HT650</t>
  </si>
  <si>
    <t>HT  California - Philip Togni</t>
  </si>
  <si>
    <t>HT660</t>
  </si>
  <si>
    <t>HT  California - Renwood</t>
  </si>
  <si>
    <t>HT670</t>
  </si>
  <si>
    <t>HT  California - Ridge</t>
  </si>
  <si>
    <t>HT680</t>
  </si>
  <si>
    <t>HT  California - Riptide</t>
  </si>
  <si>
    <t>HT690</t>
  </si>
  <si>
    <t>HT  California - Robert Mondavi</t>
  </si>
  <si>
    <t>HT700</t>
  </si>
  <si>
    <t>HT  California - Rudd Oakville Est</t>
  </si>
  <si>
    <t>HT710</t>
  </si>
  <si>
    <t>HT  California - Rugged Ridge</t>
  </si>
  <si>
    <t>HT720</t>
  </si>
  <si>
    <t>HT  California - Rutherford Ranch</t>
  </si>
  <si>
    <t>HT730</t>
  </si>
  <si>
    <t>HT  California - Scarecrow</t>
  </si>
  <si>
    <t>HT740</t>
  </si>
  <si>
    <t>HT  California - Scott Family Esta</t>
  </si>
  <si>
    <t>HT750</t>
  </si>
  <si>
    <t>HT  California - Screaming Eagle</t>
  </si>
  <si>
    <t>HT760</t>
  </si>
  <si>
    <t>HT  California - Seghesio</t>
  </si>
  <si>
    <t>HT770</t>
  </si>
  <si>
    <t>HT  California - Shafer</t>
  </si>
  <si>
    <t>HT780</t>
  </si>
  <si>
    <t>HT  California - Silver Oak</t>
  </si>
  <si>
    <t>HT790</t>
  </si>
  <si>
    <t>HT  California - Sine Qua Non</t>
  </si>
  <si>
    <t>HT800</t>
  </si>
  <si>
    <t>HT  California - Sloan Estate</t>
  </si>
  <si>
    <t>HT810</t>
  </si>
  <si>
    <t>HT  California - Stag's Leap</t>
  </si>
  <si>
    <t>HT820</t>
  </si>
  <si>
    <t>HT  California - Stone Barn</t>
  </si>
  <si>
    <t>HT830</t>
  </si>
  <si>
    <t>HT  California - The Bulletin</t>
  </si>
  <si>
    <t>HT840</t>
  </si>
  <si>
    <t>HT  California - The Prisoner</t>
  </si>
  <si>
    <t>HT850</t>
  </si>
  <si>
    <t>HT  California - Truchard</t>
  </si>
  <si>
    <t>HT860</t>
  </si>
  <si>
    <t>HT  California - Ueberroth Vineyar</t>
  </si>
  <si>
    <t>HT870</t>
  </si>
  <si>
    <t>HT  California - Vendage</t>
  </si>
  <si>
    <t>HT880</t>
  </si>
  <si>
    <t>HT  California - Verite</t>
  </si>
  <si>
    <t>HT890</t>
  </si>
  <si>
    <t>HT  California - Walter Hansel</t>
  </si>
  <si>
    <t>HT900</t>
  </si>
  <si>
    <t>HT  California - Wandering Bear</t>
  </si>
  <si>
    <t>HT910</t>
  </si>
  <si>
    <t>HT  California - Wolfgang Puck</t>
  </si>
  <si>
    <t>HT920</t>
  </si>
  <si>
    <t>HT  Oregon - A to Z</t>
  </si>
  <si>
    <t>HT930</t>
  </si>
  <si>
    <t>HT  Oregon - Antica Terra</t>
  </si>
  <si>
    <t>HT935</t>
  </si>
  <si>
    <t>HT  Oregon - Beaux Freres</t>
  </si>
  <si>
    <t>HT940</t>
  </si>
  <si>
    <t>HT  Oregon - Cristom Vineyards</t>
  </si>
  <si>
    <t>HT945</t>
  </si>
  <si>
    <t>HT  Oregon - Rex Hill</t>
  </si>
  <si>
    <t>HT950</t>
  </si>
  <si>
    <t>HT  Washington State - Charles Smi</t>
  </si>
  <si>
    <t>HT955</t>
  </si>
  <si>
    <t>HT  Washington State - Ecole 41</t>
  </si>
  <si>
    <t>HT960</t>
  </si>
  <si>
    <t>HT  Washington State - K Vintners</t>
  </si>
  <si>
    <t>HT965</t>
  </si>
  <si>
    <t>HT  Washington State - L'Ecole</t>
  </si>
  <si>
    <t>HT970</t>
  </si>
  <si>
    <t>HT  Washington State - Quilceda Cr</t>
  </si>
  <si>
    <t>HT975</t>
  </si>
  <si>
    <t>HU  Mendoza - Argento</t>
  </si>
  <si>
    <t>HU100</t>
  </si>
  <si>
    <t>HU  San Juan - FLM</t>
  </si>
  <si>
    <t>HU110</t>
  </si>
  <si>
    <t>HV  South Eastern Australia - Gumn</t>
  </si>
  <si>
    <t>HV120</t>
  </si>
  <si>
    <t>HV  South Eastern Australia - The</t>
  </si>
  <si>
    <t>HV130</t>
  </si>
  <si>
    <t>HV  Western Australia - Madfish</t>
  </si>
  <si>
    <t>HV140</t>
  </si>
  <si>
    <t>HW  Aconcagua Valley - San Abello</t>
  </si>
  <si>
    <t>HW100</t>
  </si>
  <si>
    <t>HW  Central Valley, Chile - Cambio</t>
  </si>
  <si>
    <t>HW110</t>
  </si>
  <si>
    <t>HW  Central Valley, Chile - San Ab</t>
  </si>
  <si>
    <t>HW120</t>
  </si>
  <si>
    <t>HW  Central Valley, Chile - Santa</t>
  </si>
  <si>
    <t>HW130</t>
  </si>
  <si>
    <t>HW  Central Valley, Chile - Ventis</t>
  </si>
  <si>
    <t>HW140</t>
  </si>
  <si>
    <t>HW  Maule Valley - Garage</t>
  </si>
  <si>
    <t>HW150</t>
  </si>
  <si>
    <t>HW  Rapel Valley - Valdivieso</t>
  </si>
  <si>
    <t>HW160</t>
  </si>
  <si>
    <t>HX  Bordeaux - Chateau Maris</t>
  </si>
  <si>
    <t>HX100</t>
  </si>
  <si>
    <t>HX  Bordeaux - Domaine de Leoube</t>
  </si>
  <si>
    <t>HX110</t>
  </si>
  <si>
    <t>HX  Bordeaux - Gravite</t>
  </si>
  <si>
    <t>HX120</t>
  </si>
  <si>
    <t>HX  Bordeaux - La Picoutine</t>
  </si>
  <si>
    <t>HX130</t>
  </si>
  <si>
    <t>HX  Bordeaux - Lalande</t>
  </si>
  <si>
    <t>HX140</t>
  </si>
  <si>
    <t>HX  Languedoc-Roussillon - Chateau</t>
  </si>
  <si>
    <t>HX150</t>
  </si>
  <si>
    <t>HX  Languedoc-Roussillon - Domaine</t>
  </si>
  <si>
    <t>HX160</t>
  </si>
  <si>
    <t>HX  Languedoc-Roussillon - La Serr</t>
  </si>
  <si>
    <t>HX170</t>
  </si>
  <si>
    <t>HX  Languedoc-Roussillon - La Tour</t>
  </si>
  <si>
    <t>HX180</t>
  </si>
  <si>
    <t>HX  Languedoc-Roussillon - Lafage</t>
  </si>
  <si>
    <t>HX190</t>
  </si>
  <si>
    <t>HX  Languedoc-Roussillon - Laurent</t>
  </si>
  <si>
    <t>HX200</t>
  </si>
  <si>
    <t>HX  Languedoc-Roussillon - Lierre</t>
  </si>
  <si>
    <t>HX210</t>
  </si>
  <si>
    <t>HX  Languedoc-Roussillon - Petit P</t>
  </si>
  <si>
    <t>HX220</t>
  </si>
  <si>
    <t>HX  Languedoc-Roussillon - Plaisir</t>
  </si>
  <si>
    <t>HX230</t>
  </si>
  <si>
    <t>HX  Languedoc-Roussillon - Secret</t>
  </si>
  <si>
    <t>HX240</t>
  </si>
  <si>
    <t>HX  Languedoc-Roussillon - Terre d</t>
  </si>
  <si>
    <t>HX250</t>
  </si>
  <si>
    <t>HX  Loire Valley -  Auspices</t>
  </si>
  <si>
    <t>HX260</t>
  </si>
  <si>
    <t>HX  Loire Valley - Andre Neveu</t>
  </si>
  <si>
    <t>HX270</t>
  </si>
  <si>
    <t>HX  Loire Valley - Domaine Fouassi</t>
  </si>
  <si>
    <t>HX280</t>
  </si>
  <si>
    <t>HX  Loire Valley - Eric Louis</t>
  </si>
  <si>
    <t>HX290</t>
  </si>
  <si>
    <t>HX  Loire Valley - Feu!</t>
  </si>
  <si>
    <t>HX300</t>
  </si>
  <si>
    <t>HX  Loire Valley - Les Nuages</t>
  </si>
  <si>
    <t>HX310</t>
  </si>
  <si>
    <t>HX  Loire Valley - Patrick Piuze</t>
  </si>
  <si>
    <t>HX320</t>
  </si>
  <si>
    <t>HX  Provence -  Domaine Teisseire</t>
  </si>
  <si>
    <t>HX330</t>
  </si>
  <si>
    <t>HX  Provence - Chateau d'Astros</t>
  </si>
  <si>
    <t>HX340</t>
  </si>
  <si>
    <t>HX  Provence - Chateau des Sarrins</t>
  </si>
  <si>
    <t>HX350</t>
  </si>
  <si>
    <t>HX  Provence - Chateau d'Esclans</t>
  </si>
  <si>
    <t>HX360</t>
  </si>
  <si>
    <t>HX  Provence - Chateau Paradis</t>
  </si>
  <si>
    <t>HX370</t>
  </si>
  <si>
    <t>HX  Provence - Chateau St Baillon</t>
  </si>
  <si>
    <t>HX380</t>
  </si>
  <si>
    <t>HX  Provence - Cuvée de l’Aubade</t>
  </si>
  <si>
    <t>HX390</t>
  </si>
  <si>
    <t>HX  Provence - Domaine d l'Amour</t>
  </si>
  <si>
    <t>HX400</t>
  </si>
  <si>
    <t>HX  Provence - Domaine d'Astros</t>
  </si>
  <si>
    <t>HX410</t>
  </si>
  <si>
    <t>HX  Provence - Domaine de Leoube</t>
  </si>
  <si>
    <t>HX420</t>
  </si>
  <si>
    <t>HX  Provence - Domaine Pastoure</t>
  </si>
  <si>
    <t>HX430</t>
  </si>
  <si>
    <t>HX  Provence - Domaines Ott</t>
  </si>
  <si>
    <t>HX440</t>
  </si>
  <si>
    <t>HX  Rhône Valley - Cave Terra Vent</t>
  </si>
  <si>
    <t>HX450</t>
  </si>
  <si>
    <t>HY  Macedonia - Kir Yianni</t>
  </si>
  <si>
    <t>HY100</t>
  </si>
  <si>
    <t>HZ  Campania - Il Fuedo</t>
  </si>
  <si>
    <t>HZ100</t>
  </si>
  <si>
    <t>HZ  Campania - La Maglia</t>
  </si>
  <si>
    <t>HZ110</t>
  </si>
  <si>
    <t>HZ  Emilia Romagna - Terre Forti</t>
  </si>
  <si>
    <t>HZ120</t>
  </si>
  <si>
    <t>HZ  Emilia Romagna - Tini</t>
  </si>
  <si>
    <t>HZ130</t>
  </si>
  <si>
    <t>HZ  Marche - Marotti Campi</t>
  </si>
  <si>
    <t>HZ140</t>
  </si>
  <si>
    <t>HZ  Pulgia - Il Banchetto</t>
  </si>
  <si>
    <t>HZ150</t>
  </si>
  <si>
    <t>HZ  Sicilia - Fondo Antico</t>
  </si>
  <si>
    <t>HZ160</t>
  </si>
  <si>
    <t>HZ  Sicilia - Piazza dei Campitell</t>
  </si>
  <si>
    <t>HZ170</t>
  </si>
  <si>
    <t>HZ  Sicilia - Statua</t>
  </si>
  <si>
    <t>HZ180</t>
  </si>
  <si>
    <t>HZ  Toscana - Ceppaiano</t>
  </si>
  <si>
    <t>HZ190</t>
  </si>
  <si>
    <t>HZ  Toscana - Piccini</t>
  </si>
  <si>
    <t>HZ200</t>
  </si>
  <si>
    <t>HZ  Toscana - Villa Saletta</t>
  </si>
  <si>
    <t>HZ210</t>
  </si>
  <si>
    <t>HZ  Trentino-Alto Adige - Alois La</t>
  </si>
  <si>
    <t>HZ220</t>
  </si>
  <si>
    <t>HZ  Veneto - Conto Vecchio</t>
  </si>
  <si>
    <t>HZ230</t>
  </si>
  <si>
    <t>HZ  Veneto - I Fiori</t>
  </si>
  <si>
    <t>HZ240</t>
  </si>
  <si>
    <t>HZ  Veneto - La Maglia</t>
  </si>
  <si>
    <t>HZ250</t>
  </si>
  <si>
    <t>HZ  Veneto - Operetto</t>
  </si>
  <si>
    <t>HZ260</t>
  </si>
  <si>
    <t>HZ  Veneto - Torre di Monte</t>
  </si>
  <si>
    <t>HZ270</t>
  </si>
  <si>
    <t>IA  Hawke's Bay - Craggy Range</t>
  </si>
  <si>
    <t>IA100</t>
  </si>
  <si>
    <t>IA  Marlborough - Spy Valley</t>
  </si>
  <si>
    <t>IA110</t>
  </si>
  <si>
    <t>IB  Douro - Quinta Do Vallado</t>
  </si>
  <si>
    <t>IB100</t>
  </si>
  <si>
    <t>IB  Portugal - Conde Villar</t>
  </si>
  <si>
    <t>IB110</t>
  </si>
  <si>
    <t>IB  Portugal - Vinhas Altas</t>
  </si>
  <si>
    <t>IB120</t>
  </si>
  <si>
    <t>IC  South Africa - Chalk Farm</t>
  </si>
  <si>
    <t>IC100</t>
  </si>
  <si>
    <t>IC  South Africa - Key Keg South A</t>
  </si>
  <si>
    <t>IC110</t>
  </si>
  <si>
    <t>IC  South Africa - Sijnn</t>
  </si>
  <si>
    <t>IC120</t>
  </si>
  <si>
    <t>IC  South Africa - Small but Perfe</t>
  </si>
  <si>
    <t>IC130</t>
  </si>
  <si>
    <t>IC  Stellenbosch - Kleine Rust</t>
  </si>
  <si>
    <t>IC140</t>
  </si>
  <si>
    <t>IC  Walker Bay - Champany Inn</t>
  </si>
  <si>
    <t>IC150</t>
  </si>
  <si>
    <t>IC  Walker Bay - Felicite</t>
  </si>
  <si>
    <t>IC160</t>
  </si>
  <si>
    <t>IC  Western Cape - Day at the Vine</t>
  </si>
  <si>
    <t>IC170</t>
  </si>
  <si>
    <t>IC  Western Cape - First Cape</t>
  </si>
  <si>
    <t>IC180</t>
  </si>
  <si>
    <t>IC  Western Cape - Spier Signature</t>
  </si>
  <si>
    <t>IC190</t>
  </si>
  <si>
    <t>IC  Western Cape - Wandering Bear</t>
  </si>
  <si>
    <t>IC200</t>
  </si>
  <si>
    <t>IC  Western Cape - Wondering Wine</t>
  </si>
  <si>
    <t>IC210</t>
  </si>
  <si>
    <t>ID  Aragon - Bill's</t>
  </si>
  <si>
    <t>ID100</t>
  </si>
  <si>
    <t>ID  Aragon - El Concerto</t>
  </si>
  <si>
    <t>ID110</t>
  </si>
  <si>
    <t>ID  Aragon - El Muro</t>
  </si>
  <si>
    <t>ID120</t>
  </si>
  <si>
    <t>ID  Aragon - Finca Alta</t>
  </si>
  <si>
    <t>ID130</t>
  </si>
  <si>
    <t>ID  Aragon - Finca Valero</t>
  </si>
  <si>
    <t>ID140</t>
  </si>
  <si>
    <t>ID  Aragon - Nuviana</t>
  </si>
  <si>
    <t>ID150</t>
  </si>
  <si>
    <t>ID  Aragon - Pez de Rio</t>
  </si>
  <si>
    <t>ID160</t>
  </si>
  <si>
    <t>ID  Aragon - Vina Arazu</t>
  </si>
  <si>
    <t>ID170</t>
  </si>
  <si>
    <t>ID  Aragon - Vina Zielo</t>
  </si>
  <si>
    <t>ID180</t>
  </si>
  <si>
    <t>ID  Castilla - La Mancha - El Muro</t>
  </si>
  <si>
    <t>ID190</t>
  </si>
  <si>
    <t>ID  Castilla y Leon - LVP</t>
  </si>
  <si>
    <t>ID200</t>
  </si>
  <si>
    <t>ID  Catalunya - Raimat</t>
  </si>
  <si>
    <t>ID210</t>
  </si>
  <si>
    <t>ID  Rioja - Monte Clavijo</t>
  </si>
  <si>
    <t>ID220</t>
  </si>
  <si>
    <t>ID  Rioja - Navajas</t>
  </si>
  <si>
    <t>ID230</t>
  </si>
  <si>
    <t>ID  Rioja - Vina Pomal</t>
  </si>
  <si>
    <t>ID240</t>
  </si>
  <si>
    <t>ID  Rioja - Vivanco</t>
  </si>
  <si>
    <t>ID250</t>
  </si>
  <si>
    <t>ID  Valencia - Sanjuan</t>
  </si>
  <si>
    <t>ID260</t>
  </si>
  <si>
    <t>IE  UK - Chapel Down</t>
  </si>
  <si>
    <t>IE100</t>
  </si>
  <si>
    <t>IF  California - Califia Falls</t>
  </si>
  <si>
    <t>IF100</t>
  </si>
  <si>
    <t>IF  California - Chalk Farm</t>
  </si>
  <si>
    <t>IF110</t>
  </si>
  <si>
    <t>IF  California - Clockmaker</t>
  </si>
  <si>
    <t>IF120</t>
  </si>
  <si>
    <t>IF  California - Delicato Family V</t>
  </si>
  <si>
    <t>IF130</t>
  </si>
  <si>
    <t>IF  California - Furious Boar</t>
  </si>
  <si>
    <t>IF140</t>
  </si>
  <si>
    <t>IF  California - Key Keg</t>
  </si>
  <si>
    <t>IF150</t>
  </si>
  <si>
    <t>IF  California - Lavendar Hill</t>
  </si>
  <si>
    <t>IF160</t>
  </si>
  <si>
    <t>IF  California - Riptide</t>
  </si>
  <si>
    <t>IF170</t>
  </si>
  <si>
    <t>IF  California - Rugged Ridge</t>
  </si>
  <si>
    <t>IF180</t>
  </si>
  <si>
    <t>IF  California - Stone Barn</t>
  </si>
  <si>
    <t>IF190</t>
  </si>
  <si>
    <t>IF  California - Sun tree</t>
  </si>
  <si>
    <t>IF200</t>
  </si>
  <si>
    <t>IF  California - The Bulletin</t>
  </si>
  <si>
    <t>IF210</t>
  </si>
  <si>
    <t>IF  California - Vendage</t>
  </si>
  <si>
    <t>IF220</t>
  </si>
  <si>
    <t>IF  California - Wondering Wine</t>
  </si>
  <si>
    <t>IF230</t>
  </si>
  <si>
    <t>IF  Oregon - Antica Terra</t>
  </si>
  <si>
    <t>IF240</t>
  </si>
  <si>
    <t>IG  La Rioja - La Posada</t>
  </si>
  <si>
    <t>IG100</t>
  </si>
  <si>
    <t>IG  Medoza - Millton</t>
  </si>
  <si>
    <t>IG110</t>
  </si>
  <si>
    <t>IG  Mendoza - 1884</t>
  </si>
  <si>
    <t>IG120</t>
  </si>
  <si>
    <t>IG  Mendoza - Alamos</t>
  </si>
  <si>
    <t>IG130</t>
  </si>
  <si>
    <t>IG  Mendoza - Argento</t>
  </si>
  <si>
    <t>IG140</t>
  </si>
  <si>
    <t>IG  Mendoza - Catena</t>
  </si>
  <si>
    <t>IG150</t>
  </si>
  <si>
    <t>IG  Mendoza - Comuna</t>
  </si>
  <si>
    <t>IG160</t>
  </si>
  <si>
    <t>IG  Mendoza - El Colectivo</t>
  </si>
  <si>
    <t>IG170</t>
  </si>
  <si>
    <t>IG  Mendoza - El Enemigo</t>
  </si>
  <si>
    <t>IG180</t>
  </si>
  <si>
    <t>IG  Mendoza - Estuendo</t>
  </si>
  <si>
    <t>IG190</t>
  </si>
  <si>
    <t>IG  Mendoza - FLM</t>
  </si>
  <si>
    <t>IG200</t>
  </si>
  <si>
    <t>IG  Mendoza - Septima</t>
  </si>
  <si>
    <t>IG210</t>
  </si>
  <si>
    <t>IG  Mendoza - Tarquino</t>
  </si>
  <si>
    <t>IG220</t>
  </si>
  <si>
    <t>IG  Mendoza - Terrazas</t>
  </si>
  <si>
    <t>IG230</t>
  </si>
  <si>
    <t>IG  Mendoza - Tilia</t>
  </si>
  <si>
    <t>IG240</t>
  </si>
  <si>
    <t>IG  Salta - Alamos</t>
  </si>
  <si>
    <t>IG250</t>
  </si>
  <si>
    <t>IG  Salta - Altaland</t>
  </si>
  <si>
    <t>IG260</t>
  </si>
  <si>
    <t>IG  Salta - Pasarisa</t>
  </si>
  <si>
    <t>IG270</t>
  </si>
  <si>
    <t>IG  Salta - Terrazas</t>
  </si>
  <si>
    <t>IG280</t>
  </si>
  <si>
    <t>IG  Salta - Tilia</t>
  </si>
  <si>
    <t>IG290</t>
  </si>
  <si>
    <t>IG  San Juan - FLM</t>
  </si>
  <si>
    <t>IG300</t>
  </si>
  <si>
    <t>IG  San Juan - Morita</t>
  </si>
  <si>
    <t>IG310</t>
  </si>
  <si>
    <t>IH  New South Wales - Bush Telegra</t>
  </si>
  <si>
    <t>IH100</t>
  </si>
  <si>
    <t>IH  New South Wales - Circa</t>
  </si>
  <si>
    <t>IH110</t>
  </si>
  <si>
    <t>IH  New South Wales - Key Keg Aust</t>
  </si>
  <si>
    <t>IH120</t>
  </si>
  <si>
    <t>IH  New South Wales - Penfolds</t>
  </si>
  <si>
    <t>IH130</t>
  </si>
  <si>
    <t>IH  South Australia - Battle of Bo</t>
  </si>
  <si>
    <t>IH140</t>
  </si>
  <si>
    <t>IH  South Australia - Bush Telegra</t>
  </si>
  <si>
    <t>IH150</t>
  </si>
  <si>
    <t>IH  South Australia - Chalk Farm</t>
  </si>
  <si>
    <t>IH160</t>
  </si>
  <si>
    <t>IH  South Australia - Chateau Tanu</t>
  </si>
  <si>
    <t>IH170</t>
  </si>
  <si>
    <t>IH  South Australia - Clockmaker</t>
  </si>
  <si>
    <t>IH180</t>
  </si>
  <si>
    <t>IH  South Australia - D'Arenberg</t>
  </si>
  <si>
    <t>IH190</t>
  </si>
  <si>
    <t>IH  South Australia - Goldfields</t>
  </si>
  <si>
    <t>IH200</t>
  </si>
  <si>
    <t>IH  South Australia - Katnook Esta</t>
  </si>
  <si>
    <t>IH210</t>
  </si>
  <si>
    <t>IH  South Australia - Knappstein</t>
  </si>
  <si>
    <t>IH220</t>
  </si>
  <si>
    <t>IH  South Australia - Little Eden</t>
  </si>
  <si>
    <t>IH230</t>
  </si>
  <si>
    <t>IH  South Australia - Long Acre</t>
  </si>
  <si>
    <t>IH240</t>
  </si>
  <si>
    <t>IH  South Australia - Penfolds</t>
  </si>
  <si>
    <t>IH250</t>
  </si>
  <si>
    <t>IH260</t>
  </si>
  <si>
    <t>IH  South Australia - Petaluma</t>
  </si>
  <si>
    <t>IH270</t>
  </si>
  <si>
    <t>IH  South Australia - Some Young P</t>
  </si>
  <si>
    <t>IH280</t>
  </si>
  <si>
    <t>IH  South Australia - Spee'wah</t>
  </si>
  <si>
    <t>IH290</t>
  </si>
  <si>
    <t>IH  South Australia - St Hallett</t>
  </si>
  <si>
    <t>IH300</t>
  </si>
  <si>
    <t>IH  South Australia - Sun tree</t>
  </si>
  <si>
    <t>IH310</t>
  </si>
  <si>
    <t>IH  South Australia - Tim Adams</t>
  </si>
  <si>
    <t>IH320</t>
  </si>
  <si>
    <t>IH  South Australia - VineMind</t>
  </si>
  <si>
    <t>IH330</t>
  </si>
  <si>
    <t>IH  South Australia - Wondering Wi</t>
  </si>
  <si>
    <t>IH340</t>
  </si>
  <si>
    <t>IH  South Australia - Wynns</t>
  </si>
  <si>
    <t>IH350</t>
  </si>
  <si>
    <t>IH  South Eastern Australia - Barr</t>
  </si>
  <si>
    <t>IH360</t>
  </si>
  <si>
    <t>IH  South Eastern Australia - Bush</t>
  </si>
  <si>
    <t>IH370</t>
  </si>
  <si>
    <t>IH  South Eastern Australia - Cald</t>
  </si>
  <si>
    <t>IH380</t>
  </si>
  <si>
    <t>IH  South Eastern Australia - Chal</t>
  </si>
  <si>
    <t>IH390</t>
  </si>
  <si>
    <t>IH  South Eastern Australia - Circ</t>
  </si>
  <si>
    <t>IH400</t>
  </si>
  <si>
    <t>IH  South Eastern Australia - Gumn</t>
  </si>
  <si>
    <t>IH410</t>
  </si>
  <si>
    <t>IH  South Eastern Australia - Key</t>
  </si>
  <si>
    <t>IH420</t>
  </si>
  <si>
    <t>IH  South Eastern Australia - Litt</t>
  </si>
  <si>
    <t>IH430</t>
  </si>
  <si>
    <t>IH  South Eastern Australia - Pion</t>
  </si>
  <si>
    <t>IH440</t>
  </si>
  <si>
    <t>IH  South Eastern Australia - Smal</t>
  </si>
  <si>
    <t>IH450</t>
  </si>
  <si>
    <t>IH  South Eastern Australia - Spee</t>
  </si>
  <si>
    <t>IH460</t>
  </si>
  <si>
    <t>IH  South Eastern Australia - The</t>
  </si>
  <si>
    <t>IH470</t>
  </si>
  <si>
    <t>IH480</t>
  </si>
  <si>
    <t>IH  South Eastern Australia - Vend</t>
  </si>
  <si>
    <t>IH490</t>
  </si>
  <si>
    <t>IH  South Eastern Australia - Wond</t>
  </si>
  <si>
    <t>IH500</t>
  </si>
  <si>
    <t>IH  Tasmania - Josef Chromy</t>
  </si>
  <si>
    <t>IH510</t>
  </si>
  <si>
    <t>IH  Victoria - Best's</t>
  </si>
  <si>
    <t>IH520</t>
  </si>
  <si>
    <t>IH  Victoria - Brown Brothers</t>
  </si>
  <si>
    <t>IH530</t>
  </si>
  <si>
    <t>IH  Victoria - Diamond Valley</t>
  </si>
  <si>
    <t>IH540</t>
  </si>
  <si>
    <t>IH  Victoria - Mitchelton</t>
  </si>
  <si>
    <t>IH550</t>
  </si>
  <si>
    <t>IH  Victoria - Morris</t>
  </si>
  <si>
    <t>IH560</t>
  </si>
  <si>
    <t>IH  Victoria - Mount Langi Ghiran</t>
  </si>
  <si>
    <t>IH570</t>
  </si>
  <si>
    <t>IH  Victoria - Stonier</t>
  </si>
  <si>
    <t>IH580</t>
  </si>
  <si>
    <t>IH  Victoria - Yering Station</t>
  </si>
  <si>
    <t>IH590</t>
  </si>
  <si>
    <t>IH  Western Australia - Cape Mente</t>
  </si>
  <si>
    <t>IH600</t>
  </si>
  <si>
    <t>IH  Western Australia - Fraser Gal</t>
  </si>
  <si>
    <t>IH610</t>
  </si>
  <si>
    <t>IH  Western Australia - Howard Par</t>
  </si>
  <si>
    <t>IH620</t>
  </si>
  <si>
    <t>IH  Western Australia - Swinney</t>
  </si>
  <si>
    <t>IH630</t>
  </si>
  <si>
    <t>IH  Western Australia - Xanadu</t>
  </si>
  <si>
    <t>IH640</t>
  </si>
  <si>
    <t>II  Burgenland - Laurenz V</t>
  </si>
  <si>
    <t>II100</t>
  </si>
  <si>
    <t>II  Calatyud - Laurenz V</t>
  </si>
  <si>
    <t>II110</t>
  </si>
  <si>
    <t>II  Calatyud - Mantlerhof</t>
  </si>
  <si>
    <t>II120</t>
  </si>
  <si>
    <t>II  Kamptal - Laurenz V</t>
  </si>
  <si>
    <t>II130</t>
  </si>
  <si>
    <t>IJ  Campanha - Alisios</t>
  </si>
  <si>
    <t>IJ100</t>
  </si>
  <si>
    <t>IJ  Campanha - Brazilian Legends</t>
  </si>
  <si>
    <t>IJ110</t>
  </si>
  <si>
    <t>IJ  Campanha - Miolo</t>
  </si>
  <si>
    <t>IJ120</t>
  </si>
  <si>
    <t>IJ  Serra Gaucha - Miolo</t>
  </si>
  <si>
    <t>IJ130</t>
  </si>
  <si>
    <t>IK  Ontario - Norman Hardie</t>
  </si>
  <si>
    <t>IK100</t>
  </si>
  <si>
    <t>IK  Ontario - Stratus</t>
  </si>
  <si>
    <t>IK110</t>
  </si>
  <si>
    <t>IL  Aconcagua Valley - El Teatro</t>
  </si>
  <si>
    <t>IL100</t>
  </si>
  <si>
    <t>IL  Aconcagua Valley - Valdivieso</t>
  </si>
  <si>
    <t>IL110</t>
  </si>
  <si>
    <t>IL  Casablanca Valley - Carmen</t>
  </si>
  <si>
    <t>IL120</t>
  </si>
  <si>
    <t>IL  Casablanca Valley - Lorosco</t>
  </si>
  <si>
    <t>IL130</t>
  </si>
  <si>
    <t>IL  Casablanca Valley - Santa Rita</t>
  </si>
  <si>
    <t>IL140</t>
  </si>
  <si>
    <t>IL  Casablanca Valley - Ventisquer</t>
  </si>
  <si>
    <t>IL150</t>
  </si>
  <si>
    <t>IL  Central Valley, Chile - Alto B</t>
  </si>
  <si>
    <t>IL160</t>
  </si>
  <si>
    <t>IL  Central Valley, Chile - Cambio</t>
  </si>
  <si>
    <t>IL170</t>
  </si>
  <si>
    <t>IL  Central Valley, Chile - Carmen</t>
  </si>
  <si>
    <t>IL180</t>
  </si>
  <si>
    <t>IL  Central Valley, Chile - Casa D</t>
  </si>
  <si>
    <t>IL190</t>
  </si>
  <si>
    <t>IL  Central Valley, Chile - Chalk</t>
  </si>
  <si>
    <t>IL200</t>
  </si>
  <si>
    <t>IL  Central Valley, Chile - Chilan</t>
  </si>
  <si>
    <t>IL210</t>
  </si>
  <si>
    <t>IL  Central Valley, Chile - Condor</t>
  </si>
  <si>
    <t>IL220</t>
  </si>
  <si>
    <t>IL  Central Valley, Chile - Cosech</t>
  </si>
  <si>
    <t>IL230</t>
  </si>
  <si>
    <t>IL  Central Valley, Chile - Gratia</t>
  </si>
  <si>
    <t>IL240</t>
  </si>
  <si>
    <t>IL  Central Valley, Chile - Las To</t>
  </si>
  <si>
    <t>IL250</t>
  </si>
  <si>
    <t>IL  Central Valley, Chile - luis f</t>
  </si>
  <si>
    <t>IL260</t>
  </si>
  <si>
    <t>IL  Central Valley, Chile - Monos</t>
  </si>
  <si>
    <t>IL270</t>
  </si>
  <si>
    <t>IL  Central Valley, Chile - Palena</t>
  </si>
  <si>
    <t>IL280</t>
  </si>
  <si>
    <t>IL  Central Valley, Chile - Rio Ri</t>
  </si>
  <si>
    <t>IL290</t>
  </si>
  <si>
    <t>IL  Central Valley, Chile - San Ab</t>
  </si>
  <si>
    <t>IL300</t>
  </si>
  <si>
    <t>IL  Central Valley, Chile - Santa</t>
  </si>
  <si>
    <t>IL310</t>
  </si>
  <si>
    <t>IL  Central Valley, Chile - Santig</t>
  </si>
  <si>
    <t>IL320</t>
  </si>
  <si>
    <t>IL  Central Valley, Chile - Siete</t>
  </si>
  <si>
    <t>IL330</t>
  </si>
  <si>
    <t>IL  Central Valley, Chile - Ventis</t>
  </si>
  <si>
    <t>IL340</t>
  </si>
  <si>
    <t>IL  Coquimbo - Maycas</t>
  </si>
  <si>
    <t>IL350</t>
  </si>
  <si>
    <t>IL  Curicó Valley - Valdivieso</t>
  </si>
  <si>
    <t>IL360</t>
  </si>
  <si>
    <t>IL  Itata Valley - Alto Bajo</t>
  </si>
  <si>
    <t>IL370</t>
  </si>
  <si>
    <t>IL  Leyda Valley - Santa Rita</t>
  </si>
  <si>
    <t>IL380</t>
  </si>
  <si>
    <t>IL  Leyda Valley - Valdivieso</t>
  </si>
  <si>
    <t>IL390</t>
  </si>
  <si>
    <t>IL  Maule Valley - Valdivieso</t>
  </si>
  <si>
    <t>IL400</t>
  </si>
  <si>
    <t>IN  ISTRIA - Veralda</t>
  </si>
  <si>
    <t>IN100</t>
  </si>
  <si>
    <t>IO  Alsace - Biecher &amp; Schaal</t>
  </si>
  <si>
    <t>IO100</t>
  </si>
  <si>
    <t>IO  Alsace - Cave de Ribeauville</t>
  </si>
  <si>
    <t>IO103</t>
  </si>
  <si>
    <t>IO  Alsace - Jean Biecher</t>
  </si>
  <si>
    <t>IO106</t>
  </si>
  <si>
    <t>IO  Alsace - Kuehn</t>
  </si>
  <si>
    <t>IO109</t>
  </si>
  <si>
    <t>IO  Alsace - Rolly Gassmann</t>
  </si>
  <si>
    <t>IO112</t>
  </si>
  <si>
    <t>IO  Bordeaux - Baron de Luze</t>
  </si>
  <si>
    <t>IO115</t>
  </si>
  <si>
    <t>IO  Bordeaux - Chateau Cantelys</t>
  </si>
  <si>
    <t>IO118</t>
  </si>
  <si>
    <t>IO  Bordeaux - Chateau Carbonnieux</t>
  </si>
  <si>
    <t>IO121</t>
  </si>
  <si>
    <t>IO  Bordeaux - Chateau Couhins Lur</t>
  </si>
  <si>
    <t>IO124</t>
  </si>
  <si>
    <t>IO  Bordeaux - Chateau Coutet</t>
  </si>
  <si>
    <t>IO127</t>
  </si>
  <si>
    <t>IO  Bordeaux - Chateau de Malle</t>
  </si>
  <si>
    <t>IO130</t>
  </si>
  <si>
    <t>IO  Bordeaux - Chateau du Levant</t>
  </si>
  <si>
    <t>IO133</t>
  </si>
  <si>
    <t>IO  Bordeaux - Chateau d'Yquem</t>
  </si>
  <si>
    <t>IO136</t>
  </si>
  <si>
    <t>IO  Bordeaux - Chateau La Louviere</t>
  </si>
  <si>
    <t>IO139</t>
  </si>
  <si>
    <t>IO  Bordeaux - Chateau Les Sapins</t>
  </si>
  <si>
    <t>IO142</t>
  </si>
  <si>
    <t>IO  Bordeaux - Chateau Loupiac Gau</t>
  </si>
  <si>
    <t>IO145</t>
  </si>
  <si>
    <t>IO  Bordeaux - Chateau Maris</t>
  </si>
  <si>
    <t>IO148</t>
  </si>
  <si>
    <t>IO  Bordeaux - Chateau Petit Mouli</t>
  </si>
  <si>
    <t>IO151</t>
  </si>
  <si>
    <t>IO  Bordeaux - Chateau Rieussec</t>
  </si>
  <si>
    <t>IO154</t>
  </si>
  <si>
    <t>IO157</t>
  </si>
  <si>
    <t>IO  Bordeaux - Chateau Rochemorin</t>
  </si>
  <si>
    <t>IO160</t>
  </si>
  <si>
    <t>IO  Bordeaux - Chateau Sigalas Rab</t>
  </si>
  <si>
    <t>IO163</t>
  </si>
  <si>
    <t>IO  Bordeaux - Chateau St-Genes</t>
  </si>
  <si>
    <t>IO166</t>
  </si>
  <si>
    <t>IO  Bordeaux - Chateau Suduiraut</t>
  </si>
  <si>
    <t>IO169</t>
  </si>
  <si>
    <t>IO  Bordeaux - Chateau Talbot</t>
  </si>
  <si>
    <t>IO172</t>
  </si>
  <si>
    <t>IO  Bordeaux - Domaine Cauhape</t>
  </si>
  <si>
    <t>IO175</t>
  </si>
  <si>
    <t>IO  Bordeaux - Gravite</t>
  </si>
  <si>
    <t>IO178</t>
  </si>
  <si>
    <t>IO  Bordeaux - La Picoutine</t>
  </si>
  <si>
    <t>IO181</t>
  </si>
  <si>
    <t>IO  Bordeaux - La Troubadour</t>
  </si>
  <si>
    <t>IO184</t>
  </si>
  <si>
    <t>IO  Bordeaux - Mal Plonk</t>
  </si>
  <si>
    <t>IO187</t>
  </si>
  <si>
    <t>IO  Bordeaux - Malmaison</t>
  </si>
  <si>
    <t>IO190</t>
  </si>
  <si>
    <t>IO  Bordeaux - Petit Papillon</t>
  </si>
  <si>
    <t>IO193</t>
  </si>
  <si>
    <t>IO  Bordeaux - Rothschild</t>
  </si>
  <si>
    <t>IO196</t>
  </si>
  <si>
    <t>IO  Bordeaux - St Cosme</t>
  </si>
  <si>
    <t>IO199</t>
  </si>
  <si>
    <t>IO  Burgundy - Blason</t>
  </si>
  <si>
    <t>IO202</t>
  </si>
  <si>
    <t>IO  Burgundy - Bouchard</t>
  </si>
  <si>
    <t>IO205</t>
  </si>
  <si>
    <t>IO  Burgundy - Buissonnier</t>
  </si>
  <si>
    <t>IO208</t>
  </si>
  <si>
    <t>IO  Burgundy - Chateau Chateau de</t>
  </si>
  <si>
    <t>IO211</t>
  </si>
  <si>
    <t>IO  Burgundy - Chateau Corton C</t>
  </si>
  <si>
    <t>IO214</t>
  </si>
  <si>
    <t>IO  Burgundy - Chatel Buis</t>
  </si>
  <si>
    <t>IO217</t>
  </si>
  <si>
    <t>IO  Burgundy - Domain Thierry Guer</t>
  </si>
  <si>
    <t>IO220</t>
  </si>
  <si>
    <t>IO  Burgundy - Domaine Alain Chavy</t>
  </si>
  <si>
    <t>IO223</t>
  </si>
  <si>
    <t>IO  Burgundy - Domaine Alain Roy</t>
  </si>
  <si>
    <t>IO226</t>
  </si>
  <si>
    <t>IO  Burgundy - Domaine Albert Griv</t>
  </si>
  <si>
    <t>IO229</t>
  </si>
  <si>
    <t>IO  Burgundy - Domaine Berthaut</t>
  </si>
  <si>
    <t>IO232</t>
  </si>
  <si>
    <t>IO  Burgundy - Domaine Bohrmann</t>
  </si>
  <si>
    <t>IO235</t>
  </si>
  <si>
    <t>IO  Burgundy - Domaine Bonneau du</t>
  </si>
  <si>
    <t>IO238</t>
  </si>
  <si>
    <t>IO  Burgundy - Domaine Caroline Mo</t>
  </si>
  <si>
    <t>IO241</t>
  </si>
  <si>
    <t>IO  Burgundy - Domaine Costal</t>
  </si>
  <si>
    <t>IO244</t>
  </si>
  <si>
    <t>IO  Burgundy - Domaine Davriot-Per</t>
  </si>
  <si>
    <t>IO247</t>
  </si>
  <si>
    <t>IO  Burgundy - Domaine de Bellene</t>
  </si>
  <si>
    <t>IO250</t>
  </si>
  <si>
    <t>IO  Burgundy - Domaine de la Pouss</t>
  </si>
  <si>
    <t>IO253</t>
  </si>
  <si>
    <t>IO  Burgundy - Domaine de la Roman</t>
  </si>
  <si>
    <t>IO256</t>
  </si>
  <si>
    <t>IO  Burgundy - Domaine de Montille</t>
  </si>
  <si>
    <t>IO259</t>
  </si>
  <si>
    <t>IO  Burgundy - Domaine de Vignes R</t>
  </si>
  <si>
    <t>IO262</t>
  </si>
  <si>
    <t>IO  Burgundy - Domaine des Marronn</t>
  </si>
  <si>
    <t>IO265</t>
  </si>
  <si>
    <t>IO  Burgundy - Domaine des Pierres</t>
  </si>
  <si>
    <t>IO268</t>
  </si>
  <si>
    <t>IO  Burgundy - Domaine Dominique L</t>
  </si>
  <si>
    <t>IO271</t>
  </si>
  <si>
    <t>IO  Burgundy - Domaine Fichet</t>
  </si>
  <si>
    <t>IO274</t>
  </si>
  <si>
    <t>IO  Burgundy - Domaine Fontaine-Ga</t>
  </si>
  <si>
    <t>IO277</t>
  </si>
  <si>
    <t>IO  Burgundy - Domaine Henri &amp; Gil</t>
  </si>
  <si>
    <t>IO280</t>
  </si>
  <si>
    <t>IO  Burgundy - Domaine Jean Thomas</t>
  </si>
  <si>
    <t>IO283</t>
  </si>
  <si>
    <t>IO  Burgundy - Domaine Jean-Marc P</t>
  </si>
  <si>
    <t>IO286</t>
  </si>
  <si>
    <t>IO  Burgundy - Domaine Jean-Noel G</t>
  </si>
  <si>
    <t>IO289</t>
  </si>
  <si>
    <t>IO  Burgundy - Domaine Laroche</t>
  </si>
  <si>
    <t>IO292</t>
  </si>
  <si>
    <t>IO  Burgundy - Domaine Latour Gira</t>
  </si>
  <si>
    <t>IO295</t>
  </si>
  <si>
    <t>IO  Burgundy - Domaine Leflaive</t>
  </si>
  <si>
    <t>IO298</t>
  </si>
  <si>
    <t>IO  Burgundy - Domaine Long-Depaqu</t>
  </si>
  <si>
    <t>IO301</t>
  </si>
  <si>
    <t>IO  Burgundy - Domaine Marc Colin</t>
  </si>
  <si>
    <t>IO304</t>
  </si>
  <si>
    <t>IO  Burgundy - Domaine Marc Morey</t>
  </si>
  <si>
    <t>IO307</t>
  </si>
  <si>
    <t>IO310</t>
  </si>
  <si>
    <t>IO  Burgundy - Domaine Matrot</t>
  </si>
  <si>
    <t>IO313</t>
  </si>
  <si>
    <t>IO  Burgundy - Domaine Morey-Coffi</t>
  </si>
  <si>
    <t>IO316</t>
  </si>
  <si>
    <t>IO  Burgundy - Domaine Paul Nicoll</t>
  </si>
  <si>
    <t>IO319</t>
  </si>
  <si>
    <t>IO  Burgundy - Domaine Pernot-Beli</t>
  </si>
  <si>
    <t>IO322</t>
  </si>
  <si>
    <t>IO  Burgundy - Domaine Ramonet</t>
  </si>
  <si>
    <t>IO325</t>
  </si>
  <si>
    <t>IO  Burgundy - Domaine Rijckaert</t>
  </si>
  <si>
    <t>IO328</t>
  </si>
  <si>
    <t>IO  Burgundy - Domaine Robert Deno</t>
  </si>
  <si>
    <t>IO331</t>
  </si>
  <si>
    <t>IO  Burgundy - Domaine Roux</t>
  </si>
  <si>
    <t>IO334</t>
  </si>
  <si>
    <t>IO  Burgundy - Domaine Saint-Abel</t>
  </si>
  <si>
    <t>IO337</t>
  </si>
  <si>
    <t>IO  Burgundy - Domaine Trouillet</t>
  </si>
  <si>
    <t>IO340</t>
  </si>
  <si>
    <t>IO  Burgundy - Domaine Tupinier</t>
  </si>
  <si>
    <t>IO343</t>
  </si>
  <si>
    <t>IO  Burgundy - Domaine Vincent Lat</t>
  </si>
  <si>
    <t>IO346</t>
  </si>
  <si>
    <t>IO  Burgundy - Domaine Vrignaud</t>
  </si>
  <si>
    <t>IO349</t>
  </si>
  <si>
    <t>IO  Burgundy - Henri Boillot</t>
  </si>
  <si>
    <t>IO352</t>
  </si>
  <si>
    <t>IO  Burgundy - Jaffelin</t>
  </si>
  <si>
    <t>IO355</t>
  </si>
  <si>
    <t>IO  Burgundy - Jean Defaix</t>
  </si>
  <si>
    <t>IO358</t>
  </si>
  <si>
    <t>IO  Burgundy - Jean Marc Boillot</t>
  </si>
  <si>
    <t>IO361</t>
  </si>
  <si>
    <t>IO  Burgundy - La Chabisienne</t>
  </si>
  <si>
    <t>IO364</t>
  </si>
  <si>
    <t>IO  Burgundy - Laroche</t>
  </si>
  <si>
    <t>IO367</t>
  </si>
  <si>
    <t>IO  Burgundy - Les Coeres Blanc</t>
  </si>
  <si>
    <t>IO370</t>
  </si>
  <si>
    <t>IO  Burgundy - Louis Chedeville</t>
  </si>
  <si>
    <t>IO373</t>
  </si>
  <si>
    <t>IO  Burgundy - Louis Jadot</t>
  </si>
  <si>
    <t>IO376</t>
  </si>
  <si>
    <t>IO  Burgundy - Maison Dampt</t>
  </si>
  <si>
    <t>IO379</t>
  </si>
  <si>
    <t>IO  Burgundy - Michelot</t>
  </si>
  <si>
    <t>IO382</t>
  </si>
  <si>
    <t>IO  Burgundy - Millebuis</t>
  </si>
  <si>
    <t>IO385</t>
  </si>
  <si>
    <t>IO  Burgundy - Nuiton-Beaunoy</t>
  </si>
  <si>
    <t>IO388</t>
  </si>
  <si>
    <t>IO  Burgundy - Patrick Piuze</t>
  </si>
  <si>
    <t>IO391</t>
  </si>
  <si>
    <t>IO  Burgundy - Roche de Bellene</t>
  </si>
  <si>
    <t>IO394</t>
  </si>
  <si>
    <t>IO  Burgundy - Sebastien Dampt</t>
  </si>
  <si>
    <t>IO397</t>
  </si>
  <si>
    <t>IO  Burgundy - Signe</t>
  </si>
  <si>
    <t>IO400</t>
  </si>
  <si>
    <t>IO  Burgundy - Terres Secretes</t>
  </si>
  <si>
    <t>IO403</t>
  </si>
  <si>
    <t>IO  Burgundy - Walker &amp; Wodehouse</t>
  </si>
  <si>
    <t>IO406</t>
  </si>
  <si>
    <t>IO  Burgundy - William Fevre</t>
  </si>
  <si>
    <t>IO409</t>
  </si>
  <si>
    <t>IO  Jura - Domaine Rijckaert</t>
  </si>
  <si>
    <t>IO412</t>
  </si>
  <si>
    <t>IO  Languedoc-Roussillon - Arc des</t>
  </si>
  <si>
    <t>IO415</t>
  </si>
  <si>
    <t>IO  Languedoc-Roussillon - Aussier</t>
  </si>
  <si>
    <t>IO418</t>
  </si>
  <si>
    <t>IO  Languedoc-Roussillon - Ceps de</t>
  </si>
  <si>
    <t>IO421</t>
  </si>
  <si>
    <t>IO  Languedoc-Roussillon - Chateau</t>
  </si>
  <si>
    <t>IO424</t>
  </si>
  <si>
    <t>IO  Languedoc-Roussillon - I Fiori</t>
  </si>
  <si>
    <t>IO427</t>
  </si>
  <si>
    <t>IO  Languedoc-Roussillon - Suavia</t>
  </si>
  <si>
    <t>IO430</t>
  </si>
  <si>
    <t>IO  Languedoc-Roussillon - Tornato</t>
  </si>
  <si>
    <t>IO433</t>
  </si>
  <si>
    <t>IO  Languedoc-Roussillon - Domaine</t>
  </si>
  <si>
    <t>IO436</t>
  </si>
  <si>
    <t>IO439</t>
  </si>
  <si>
    <t>IO442</t>
  </si>
  <si>
    <t>IO445</t>
  </si>
  <si>
    <t>IO448</t>
  </si>
  <si>
    <t>IO  Languedoc-Roussillon - Glyndeb</t>
  </si>
  <si>
    <t>IO451</t>
  </si>
  <si>
    <t>IO  Languedoc-Roussillon - Gravite</t>
  </si>
  <si>
    <t>IO454</t>
  </si>
  <si>
    <t>IO  Languedoc-Roussillon - Hotel d</t>
  </si>
  <si>
    <t>IO457</t>
  </si>
  <si>
    <t>IO  Languedoc-Roussillon - Key Keg</t>
  </si>
  <si>
    <t>IO460</t>
  </si>
  <si>
    <t>IO  Languedoc-Roussillon - La Cote</t>
  </si>
  <si>
    <t>IO463</t>
  </si>
  <si>
    <t>IO  Languedoc-Roussillon - La Croi</t>
  </si>
  <si>
    <t>IO466</t>
  </si>
  <si>
    <t>IO  Languedoc-Roussillon - La Serr</t>
  </si>
  <si>
    <t>IO469</t>
  </si>
  <si>
    <t>IO  Languedoc-Roussillon - La Tour</t>
  </si>
  <si>
    <t>IO472</t>
  </si>
  <si>
    <t>IO  Languedoc-Roussillon - Lafage</t>
  </si>
  <si>
    <t>IO475</t>
  </si>
  <si>
    <t>IO  Languedoc-Roussillon - Laurent</t>
  </si>
  <si>
    <t>IO478</t>
  </si>
  <si>
    <t>IO  Languedoc-Roussillon - Le Vers</t>
  </si>
  <si>
    <t>IO481</t>
  </si>
  <si>
    <t>IO  Languedoc-Roussillon - Lierre</t>
  </si>
  <si>
    <t>IO484</t>
  </si>
  <si>
    <t>IO  Languedoc-Roussillon - Mas Pue</t>
  </si>
  <si>
    <t>IO487</t>
  </si>
  <si>
    <t>IO  Languedoc-Roussillon - Muscat</t>
  </si>
  <si>
    <t>IO490</t>
  </si>
  <si>
    <t>IO  Languedoc-Roussillon - Paul Ja</t>
  </si>
  <si>
    <t>IO493</t>
  </si>
  <si>
    <t>IO  Languedoc-Roussillon - Petit P</t>
  </si>
  <si>
    <t>IO496</t>
  </si>
  <si>
    <t>IO  Languedoc-Roussillon - Plaisir</t>
  </si>
  <si>
    <t>IO499</t>
  </si>
  <si>
    <t>IO  Languedoc-Roussillon - Rivesal</t>
  </si>
  <si>
    <t>IO502</t>
  </si>
  <si>
    <t>IO  Languedoc-Roussillon - Saint E</t>
  </si>
  <si>
    <t>IO505</t>
  </si>
  <si>
    <t>IO  Languedoc-Roussillon - Serle N</t>
  </si>
  <si>
    <t>IO508</t>
  </si>
  <si>
    <t>IO  Languedoc-Roussillon - Shake S</t>
  </si>
  <si>
    <t>IO511</t>
  </si>
  <si>
    <t>IO  Languedoc-Roussillon - St Cosm</t>
  </si>
  <si>
    <t>IO514</t>
  </si>
  <si>
    <t>IO  Languedoc-Roussillon - Terre d</t>
  </si>
  <si>
    <t>IO517</t>
  </si>
  <si>
    <t>IO  Languedoc-Roussillon - Tesco</t>
  </si>
  <si>
    <t>IO520</t>
  </si>
  <si>
    <t>IO  Loire Valley - Andre Neveu</t>
  </si>
  <si>
    <t>IO523</t>
  </si>
  <si>
    <t>IO  Loire Valley - Chateau de la R</t>
  </si>
  <si>
    <t>IO526</t>
  </si>
  <si>
    <t>IO  Loire Valley - Chateau des Tem</t>
  </si>
  <si>
    <t>IO529</t>
  </si>
  <si>
    <t>IO  Loire Valley - Chateau Pierre</t>
  </si>
  <si>
    <t>IO532</t>
  </si>
  <si>
    <t>IO  Loire Valley - Claude Michot</t>
  </si>
  <si>
    <t>IO535</t>
  </si>
  <si>
    <t>IO  Loire Valley - Clos de Nouys</t>
  </si>
  <si>
    <t>IO538</t>
  </si>
  <si>
    <t>IO  Loire Valley - Cuvee des Ducs</t>
  </si>
  <si>
    <t>IO541</t>
  </si>
  <si>
    <t>IO  Loire Valley - Didier Dageunea</t>
  </si>
  <si>
    <t>IO544</t>
  </si>
  <si>
    <t>IO  Loire Valley - Domaine de la B</t>
  </si>
  <si>
    <t>IO547</t>
  </si>
  <si>
    <t>IO  Loire Valley - Domaine De La C</t>
  </si>
  <si>
    <t>IO550</t>
  </si>
  <si>
    <t>IO  Loire Valley - Domaine des Cas</t>
  </si>
  <si>
    <t>IO553</t>
  </si>
  <si>
    <t>IO  Loire Valley - Domaine du Bois</t>
  </si>
  <si>
    <t>IO556</t>
  </si>
  <si>
    <t>IO  Loire Valley - Domaine Fouassi</t>
  </si>
  <si>
    <t>IO559</t>
  </si>
  <si>
    <t>IO  Loire Valley - Domaine Guindon</t>
  </si>
  <si>
    <t>IO562</t>
  </si>
  <si>
    <t>IO  Loire Valley - Domaine Henry P</t>
  </si>
  <si>
    <t>IO565</t>
  </si>
  <si>
    <t>IO  Loire Valley - Domaine Thomas</t>
  </si>
  <si>
    <t>IO568</t>
  </si>
  <si>
    <t>IO  Loire Valley - Eric Louis</t>
  </si>
  <si>
    <t>IO571</t>
  </si>
  <si>
    <t>IO  Loire Valley - Francois Cotat</t>
  </si>
  <si>
    <t>IO574</t>
  </si>
  <si>
    <t>IO  Loire Valley - La Colline aux</t>
  </si>
  <si>
    <t>IO577</t>
  </si>
  <si>
    <t>IO  Loire Valley - Ladoucette</t>
  </si>
  <si>
    <t>IO580</t>
  </si>
  <si>
    <t>IO  Loire Valley - Les Anges</t>
  </si>
  <si>
    <t>IO583</t>
  </si>
  <si>
    <t>IO  Loire Valley - Les Gourmets</t>
  </si>
  <si>
    <t>IO586</t>
  </si>
  <si>
    <t>IO  Loire Valley - Les Nuages</t>
  </si>
  <si>
    <t>IO589</t>
  </si>
  <si>
    <t>IO  Loire Valley - Patrick Piuze</t>
  </si>
  <si>
    <t>IO592</t>
  </si>
  <si>
    <t>IO  Loire Valley - Paul Buisse</t>
  </si>
  <si>
    <t>IO595</t>
  </si>
  <si>
    <t>IO  Loire Valley - Pierre Chainier</t>
  </si>
  <si>
    <t>IO598</t>
  </si>
  <si>
    <t>IO  Loire Valley - Tesco</t>
  </si>
  <si>
    <t>IO601</t>
  </si>
  <si>
    <t>IO  Provence - Chateau des Sarrins</t>
  </si>
  <si>
    <t>IO604</t>
  </si>
  <si>
    <t>IO  Rhône Valley - Alain Jaume</t>
  </si>
  <si>
    <t>IO607</t>
  </si>
  <si>
    <t>IO  Rhône Valley - Boisset</t>
  </si>
  <si>
    <t>IO610</t>
  </si>
  <si>
    <t>IO  Rhône Valley - Cave Terra Vent</t>
  </si>
  <si>
    <t>IO613</t>
  </si>
  <si>
    <t>IO  Rhône Valley - Chateau St Cosm</t>
  </si>
  <si>
    <t>IO616</t>
  </si>
  <si>
    <t>IO  Rhône Valley - Domaine de Feno</t>
  </si>
  <si>
    <t>IO619</t>
  </si>
  <si>
    <t>IO  Rhône Valley - Domaine Dumazet</t>
  </si>
  <si>
    <t>IO622</t>
  </si>
  <si>
    <t>IO  Rhône Valley - Domaine Jamet</t>
  </si>
  <si>
    <t>IO625</t>
  </si>
  <si>
    <t>IO  Rhône Valley - Hubert et Fils</t>
  </si>
  <si>
    <t>IO628</t>
  </si>
  <si>
    <t>IO  Rhône Valley - Louis Bernard</t>
  </si>
  <si>
    <t>IO631</t>
  </si>
  <si>
    <t>IO  Rhône Valley - Paul Jaboulet A</t>
  </si>
  <si>
    <t>IO634</t>
  </si>
  <si>
    <t>IO  Rhône Valley - St Cosme</t>
  </si>
  <si>
    <t>IO637</t>
  </si>
  <si>
    <t>IO  South West France - Chateau De</t>
  </si>
  <si>
    <t>IO640</t>
  </si>
  <si>
    <t>IO  South West France - Domaine Ca</t>
  </si>
  <si>
    <t>IO643</t>
  </si>
  <si>
    <t>IO  South West France - La Gasconn</t>
  </si>
  <si>
    <t>IO646</t>
  </si>
  <si>
    <t>IO  South West France - Maison Bel</t>
  </si>
  <si>
    <t>IO649</t>
  </si>
  <si>
    <t>IO  South West France - Plaimont</t>
  </si>
  <si>
    <t>IO652</t>
  </si>
  <si>
    <t>IP  Mosel - Dr Loosen</t>
  </si>
  <si>
    <t>IP100</t>
  </si>
  <si>
    <t>IP  Mosel - JJ Prum</t>
  </si>
  <si>
    <t>IP110</t>
  </si>
  <si>
    <t>IP  Mosel - Marcel Lapierre</t>
  </si>
  <si>
    <t>IP120</t>
  </si>
  <si>
    <t>IP  Mosel - Markus Molitor</t>
  </si>
  <si>
    <t>IP130</t>
  </si>
  <si>
    <t>IP  Mosel - Peter Mertes</t>
  </si>
  <si>
    <t>IP140</t>
  </si>
  <si>
    <t>IP  Nahe - Donnhoff</t>
  </si>
  <si>
    <t>IP150</t>
  </si>
  <si>
    <t>IP  Pfalz - Peter Mertes</t>
  </si>
  <si>
    <t>IP160</t>
  </si>
  <si>
    <t>IP  Pfalz - Pfalz Wolf</t>
  </si>
  <si>
    <t>IP170</t>
  </si>
  <si>
    <t>IP  Rheingau - Leitz</t>
  </si>
  <si>
    <t>IP180</t>
  </si>
  <si>
    <t>IP  Rheingau - Prinz Von Hessen</t>
  </si>
  <si>
    <t>IP190</t>
  </si>
  <si>
    <t>IP  Rheinhessen - Louis Guntrum Sc</t>
  </si>
  <si>
    <t>IP200</t>
  </si>
  <si>
    <t>IP  Rheinhessen - Peter Mertes</t>
  </si>
  <si>
    <t>IP210</t>
  </si>
  <si>
    <t>IQ  Aegean Islands - Artemis</t>
  </si>
  <si>
    <t>IQ100</t>
  </si>
  <si>
    <t>IQ  Aegean Islands - Creta Olympia</t>
  </si>
  <si>
    <t>IQ110</t>
  </si>
  <si>
    <t>IQ  Aegean Islands - Silenus</t>
  </si>
  <si>
    <t>IQ120</t>
  </si>
  <si>
    <t>IQ  Macedonia - Kir Yianni</t>
  </si>
  <si>
    <t>IQ130</t>
  </si>
  <si>
    <t>IQ140</t>
  </si>
  <si>
    <t>IR  Hungary - Moonriver</t>
  </si>
  <si>
    <t>IR100</t>
  </si>
  <si>
    <t>IR  Hungary - Pontebello</t>
  </si>
  <si>
    <t>IR110</t>
  </si>
  <si>
    <t>IR  Hungary - Via Cupola</t>
  </si>
  <si>
    <t>IR120</t>
  </si>
  <si>
    <t>IR  Neszmély - Hilltop</t>
  </si>
  <si>
    <t>IR130</t>
  </si>
  <si>
    <t>IR  Neszmély - Moonriver</t>
  </si>
  <si>
    <t>IR140</t>
  </si>
  <si>
    <t>IR  Neszmély - Royal Tokaji</t>
  </si>
  <si>
    <t>IR150</t>
  </si>
  <si>
    <t>IR  Tokaj - Royal Tokaji</t>
  </si>
  <si>
    <t>IR160</t>
  </si>
  <si>
    <t>IS  Abruzzo - Elitaio</t>
  </si>
  <si>
    <t>IS100</t>
  </si>
  <si>
    <t>IS  Abruzzo - Fratelli Barba</t>
  </si>
  <si>
    <t>IS110</t>
  </si>
  <si>
    <t>IS  Abruzzo - Villa dei Fiori</t>
  </si>
  <si>
    <t>IS120</t>
  </si>
  <si>
    <t>IS  Basilicata - Terre di Vulcano</t>
  </si>
  <si>
    <t>IS130</t>
  </si>
  <si>
    <t>IS  Calabria - Scala</t>
  </si>
  <si>
    <t>IS140</t>
  </si>
  <si>
    <t>IS  Campania - Bag in Box</t>
  </si>
  <si>
    <t>IS150</t>
  </si>
  <si>
    <t>IS  Campania - Funtanaliras</t>
  </si>
  <si>
    <t>IS160</t>
  </si>
  <si>
    <t>IS  Campania - Il Fuedo</t>
  </si>
  <si>
    <t>IS170</t>
  </si>
  <si>
    <t>IS  Campania - La Maglia</t>
  </si>
  <si>
    <t>IS180</t>
  </si>
  <si>
    <t>IS  Campania - Laluna</t>
  </si>
  <si>
    <t>IS190</t>
  </si>
  <si>
    <t>IS  Campania - Marmora</t>
  </si>
  <si>
    <t>IS200</t>
  </si>
  <si>
    <t>IS  Campania - Morgassi</t>
  </si>
  <si>
    <t>IS210</t>
  </si>
  <si>
    <t>IS  Campania - Murrina</t>
  </si>
  <si>
    <t>IS220</t>
  </si>
  <si>
    <t>IS  Campania - Quello</t>
  </si>
  <si>
    <t>IS230</t>
  </si>
  <si>
    <t>IS  Campania - Terre del Principat</t>
  </si>
  <si>
    <t>IS240</t>
  </si>
  <si>
    <t>IS  Campania - Terre di Vulcano</t>
  </si>
  <si>
    <t>IS250</t>
  </si>
  <si>
    <t>IS  Emilia Romagna - Il Banchetto</t>
  </si>
  <si>
    <t>IS260</t>
  </si>
  <si>
    <t>IS  Emilia Romagna - Key Keg Itali</t>
  </si>
  <si>
    <t>IS270</t>
  </si>
  <si>
    <t>IS  Emilia Romagna - Nespolino</t>
  </si>
  <si>
    <t>IS280</t>
  </si>
  <si>
    <t>IS  Emilia Romagna - Poderi dal Ne</t>
  </si>
  <si>
    <t>IS290</t>
  </si>
  <si>
    <t>IS  Emilia Romagna - Terre Forti</t>
  </si>
  <si>
    <t>IS300</t>
  </si>
  <si>
    <t>IS  Emilia Romagna - Tini</t>
  </si>
  <si>
    <t>IS310</t>
  </si>
  <si>
    <t>IS  Emilia Romagna - Trevini</t>
  </si>
  <si>
    <t>IS320</t>
  </si>
  <si>
    <t>IS  Friuli-Venezia Giulia - Bastia</t>
  </si>
  <si>
    <t>IS330</t>
  </si>
  <si>
    <t>IS  Friuli-Venezia Giulia - La Ron</t>
  </si>
  <si>
    <t>IS340</t>
  </si>
  <si>
    <t>IS  Friuli-Venezia Giulia - Villa</t>
  </si>
  <si>
    <t>IS350</t>
  </si>
  <si>
    <t>IS  Lazio - Via Romana</t>
  </si>
  <si>
    <t>IS360</t>
  </si>
  <si>
    <t>IS  Lazio - Villa Simone</t>
  </si>
  <si>
    <t>IS370</t>
  </si>
  <si>
    <t>IS  Lombardia - Bulgarini</t>
  </si>
  <si>
    <t>IS380</t>
  </si>
  <si>
    <t>IS  Marche - Castellani</t>
  </si>
  <si>
    <t>IS390</t>
  </si>
  <si>
    <t>IS  Marche - Marotti Campi</t>
  </si>
  <si>
    <t>IS400</t>
  </si>
  <si>
    <t>IS  Piemonte - Corzetti</t>
  </si>
  <si>
    <t>IS410</t>
  </si>
  <si>
    <t>IS  Piemonte - Monte di Saracco</t>
  </si>
  <si>
    <t>IS420</t>
  </si>
  <si>
    <t>IS  Piemonte - Morgassi</t>
  </si>
  <si>
    <t>IS430</t>
  </si>
  <si>
    <t>IS  Piemonte - Riva Leone</t>
  </si>
  <si>
    <t>IS440</t>
  </si>
  <si>
    <t>IS  Piemonte - Terre Del Barolo</t>
  </si>
  <si>
    <t>IS450</t>
  </si>
  <si>
    <t>IS  Piemonte - Tuffolo</t>
  </si>
  <si>
    <t>IS460</t>
  </si>
  <si>
    <t>IS  Piemonte - Via Delfini</t>
  </si>
  <si>
    <t>IS470</t>
  </si>
  <si>
    <t>IS  Piemonte - Vietti</t>
  </si>
  <si>
    <t>IS480</t>
  </si>
  <si>
    <t>IS  Piemonte - Voltolino</t>
  </si>
  <si>
    <t>IS490</t>
  </si>
  <si>
    <t>IS  Pulgia - Il Banchetto</t>
  </si>
  <si>
    <t>IS500</t>
  </si>
  <si>
    <t>IS  Pulgia - Ponte Miliano</t>
  </si>
  <si>
    <t>IS510</t>
  </si>
  <si>
    <t>IS  Pulgia - Villa dei Fiori</t>
  </si>
  <si>
    <t>IS520</t>
  </si>
  <si>
    <t>IS  Pulgia - Zensa</t>
  </si>
  <si>
    <t>IS530</t>
  </si>
  <si>
    <t>IS  Sicilia - Antura</t>
  </si>
  <si>
    <t>IS540</t>
  </si>
  <si>
    <t>IS  Sicilia - Bag in Box</t>
  </si>
  <si>
    <t>IS550</t>
  </si>
  <si>
    <t>IS  Sicilia - Feudo Del Venti</t>
  </si>
  <si>
    <t>IS560</t>
  </si>
  <si>
    <t>IS  Sicilia - Fondo Antico</t>
  </si>
  <si>
    <t>IS570</t>
  </si>
  <si>
    <t>IS  Sicilia - Jubilum</t>
  </si>
  <si>
    <t>IS580</t>
  </si>
  <si>
    <t>IS  Sicilia - Legato</t>
  </si>
  <si>
    <t>IS590</t>
  </si>
  <si>
    <t>IS  Sicilia - Statua</t>
  </si>
  <si>
    <t>IS600</t>
  </si>
  <si>
    <t>IS  Sicilia - Tannu</t>
  </si>
  <si>
    <t>IS610</t>
  </si>
  <si>
    <t>IS  Sicilia - Tasari</t>
  </si>
  <si>
    <t>IS620</t>
  </si>
  <si>
    <t>IS  Sicilia - Terre di Giumara</t>
  </si>
  <si>
    <t>IS630</t>
  </si>
  <si>
    <t>IS  Sicilia - Vento di Mare</t>
  </si>
  <si>
    <t>IS640</t>
  </si>
  <si>
    <t>IS  Toscana - Banfi</t>
  </si>
  <si>
    <t>IS650</t>
  </si>
  <si>
    <t>IS  Toscana - Castellani</t>
  </si>
  <si>
    <t>IS660</t>
  </si>
  <si>
    <t>IS  Toscana - Castellare</t>
  </si>
  <si>
    <t>IS670</t>
  </si>
  <si>
    <t>IS  Toscana - Castello Banfi</t>
  </si>
  <si>
    <t>IS680</t>
  </si>
  <si>
    <t>IS  Toscana - Piccini</t>
  </si>
  <si>
    <t>IS690</t>
  </si>
  <si>
    <t>IS  Toscana - Querciabella</t>
  </si>
  <si>
    <t>IS700</t>
  </si>
  <si>
    <t>IS  Toscana - Rocca di Frassinello</t>
  </si>
  <si>
    <t>IS710</t>
  </si>
  <si>
    <t>IS  Toscana - Rufina</t>
  </si>
  <si>
    <t>IS720</t>
  </si>
  <si>
    <t>IS  Toscana - Santa Lucia</t>
  </si>
  <si>
    <t>IS730</t>
  </si>
  <si>
    <t>IS  Toscana - Tomaiolo</t>
  </si>
  <si>
    <t>IS740</t>
  </si>
  <si>
    <t>IS  Toscana - Vistamare</t>
  </si>
  <si>
    <t>IS750</t>
  </si>
  <si>
    <t>IS  Trentino-Alto Adige - Alois La</t>
  </si>
  <si>
    <t>IS760</t>
  </si>
  <si>
    <t>IS  Umbria - Antinori</t>
  </si>
  <si>
    <t>IS770</t>
  </si>
  <si>
    <t>IS  Umbria - Tomaiolo</t>
  </si>
  <si>
    <t>IS780</t>
  </si>
  <si>
    <t>IS  Veneto - Alois Lageder</t>
  </si>
  <si>
    <t>IS790</t>
  </si>
  <si>
    <t>IS  Veneto - Citta dei Ponti</t>
  </si>
  <si>
    <t>IS800</t>
  </si>
  <si>
    <t>IS  Veneto - Conto Vecchio</t>
  </si>
  <si>
    <t>IS810</t>
  </si>
  <si>
    <t>IS  Veneto - Don Marco</t>
  </si>
  <si>
    <t>IS820</t>
  </si>
  <si>
    <t>IS  Veneto - Hilltop</t>
  </si>
  <si>
    <t>IS830</t>
  </si>
  <si>
    <t>IS  Veneto - I Fiori</t>
  </si>
  <si>
    <t>IS840</t>
  </si>
  <si>
    <t>IS  Veneto - La Maglia</t>
  </si>
  <si>
    <t>IS850</t>
  </si>
  <si>
    <t>IS  Veneto - La Roncaia</t>
  </si>
  <si>
    <t>IS860</t>
  </si>
  <si>
    <t>IS  Veneto - Minini</t>
  </si>
  <si>
    <t>IS870</t>
  </si>
  <si>
    <t>IS  Veneto - Operetto</t>
  </si>
  <si>
    <t>IS880</t>
  </si>
  <si>
    <t>IS  Veneto - Poeta</t>
  </si>
  <si>
    <t>IS890</t>
  </si>
  <si>
    <t>IS  Veneto - Quintarelli</t>
  </si>
  <si>
    <t>IS900</t>
  </si>
  <si>
    <t>IS  Veneto - Suavia</t>
  </si>
  <si>
    <t>IS910</t>
  </si>
  <si>
    <t>IS  Veneto - Torre di Monte</t>
  </si>
  <si>
    <t>IS920</t>
  </si>
  <si>
    <t>IT  Japan - Daruma Masamune</t>
  </si>
  <si>
    <t>IT100</t>
  </si>
  <si>
    <t>IT  Japan - Earl Grey Tea Sake</t>
  </si>
  <si>
    <t>IT110</t>
  </si>
  <si>
    <t>IT  Japan - Enter.Sake</t>
  </si>
  <si>
    <t>IT120</t>
  </si>
  <si>
    <t>IT  Japan - Ginkobai</t>
  </si>
  <si>
    <t>IT130</t>
  </si>
  <si>
    <t>IT  Japan - Hakurakusei</t>
  </si>
  <si>
    <t>IT140</t>
  </si>
  <si>
    <t>IT  Japan - Heaven Sake</t>
  </si>
  <si>
    <t>IT150</t>
  </si>
  <si>
    <t>IT  Japan - Kaze no Mori</t>
  </si>
  <si>
    <t>IT160</t>
  </si>
  <si>
    <t>IT  Japan - Kishinamien</t>
  </si>
  <si>
    <t>IT170</t>
  </si>
  <si>
    <t>IT  Japan - Shichida</t>
  </si>
  <si>
    <t>IT180</t>
  </si>
  <si>
    <t>IT  Japan - Takashimizu</t>
  </si>
  <si>
    <t>IT190</t>
  </si>
  <si>
    <t>IT  Japan - Tenzan</t>
  </si>
  <si>
    <t>IT200</t>
  </si>
  <si>
    <t>IT  Japan - Waiting Love</t>
  </si>
  <si>
    <t>IT210</t>
  </si>
  <si>
    <t>IT  Japan - Zankyo</t>
  </si>
  <si>
    <t>IT220</t>
  </si>
  <si>
    <t>IU  Central Otago - Prophet's Rock</t>
  </si>
  <si>
    <t>IU100</t>
  </si>
  <si>
    <t>IU  Hawke's Bay - Babich</t>
  </si>
  <si>
    <t>IU110</t>
  </si>
  <si>
    <t>IU  Hawke's Bay - Craggy Range</t>
  </si>
  <si>
    <t>IU120</t>
  </si>
  <si>
    <t>IU  Hawke's Bay - Te Awa</t>
  </si>
  <si>
    <t>IU130</t>
  </si>
  <si>
    <t>IU  Marlborough - Ara</t>
  </si>
  <si>
    <t>IU140</t>
  </si>
  <si>
    <t>IU  Marlborough - Babich</t>
  </si>
  <si>
    <t>IU150</t>
  </si>
  <si>
    <t>IU  Marlborough - Cloudy Bay</t>
  </si>
  <si>
    <t>IU160</t>
  </si>
  <si>
    <t>IU  Marlborough - Craggy Range</t>
  </si>
  <si>
    <t>IU170</t>
  </si>
  <si>
    <t>IU  Marlborough - Fairfields</t>
  </si>
  <si>
    <t>IU180</t>
  </si>
  <si>
    <t>IU  Marlborough - Holmes Point</t>
  </si>
  <si>
    <t>IU190</t>
  </si>
  <si>
    <t>IU  Marlborough - Huia</t>
  </si>
  <si>
    <t>IU200</t>
  </si>
  <si>
    <t>IU  Marlborough - Johnson Estate</t>
  </si>
  <si>
    <t>IU210</t>
  </si>
  <si>
    <t>IU  Marlborough - Key Keg New Zeal</t>
  </si>
  <si>
    <t>IU220</t>
  </si>
  <si>
    <t>IU  Marlborough - Laughing Owl</t>
  </si>
  <si>
    <t>IU230</t>
  </si>
  <si>
    <t>IU  Marlborough - Mamaku</t>
  </si>
  <si>
    <t>IU240</t>
  </si>
  <si>
    <t>IU  Marlborough - Maota Bay</t>
  </si>
  <si>
    <t>IU250</t>
  </si>
  <si>
    <t>IU  Marlborough - Marlborough Hill</t>
  </si>
  <si>
    <t>IU260</t>
  </si>
  <si>
    <t>IU  Marlborough - Satellite</t>
  </si>
  <si>
    <t>IU270</t>
  </si>
  <si>
    <t>IU  Marlborough - Savi</t>
  </si>
  <si>
    <t>IU280</t>
  </si>
  <si>
    <t>IU  Marlborough - Sea Point</t>
  </si>
  <si>
    <t>IU290</t>
  </si>
  <si>
    <t>IU  Marlborough - Soho Wine Co</t>
  </si>
  <si>
    <t>IU300</t>
  </si>
  <si>
    <t>IU  Marlborough - Southern Rivers</t>
  </si>
  <si>
    <t>IU310</t>
  </si>
  <si>
    <t>IU  Marlborough - Spy Valley</t>
  </si>
  <si>
    <t>IU320</t>
  </si>
  <si>
    <t>IU  Marlborough - Tokomaru Bay</t>
  </si>
  <si>
    <t>IU330</t>
  </si>
  <si>
    <t>IU  Marlborough - Wild Rock</t>
  </si>
  <si>
    <t>IU340</t>
  </si>
  <si>
    <t>IU  Marlborough - Wither Hills</t>
  </si>
  <si>
    <t>IU350</t>
  </si>
  <si>
    <t>IU  New Zealand - Anaru</t>
  </si>
  <si>
    <t>IU360</t>
  </si>
  <si>
    <t>IU  New Zealand - Savi</t>
  </si>
  <si>
    <t>IU370</t>
  </si>
  <si>
    <t>IU  Waiheke Island - Soho Wine Co</t>
  </si>
  <si>
    <t>IU380</t>
  </si>
  <si>
    <t>IU  Wairarapa - Craggy Range</t>
  </si>
  <si>
    <t>IU390</t>
  </si>
  <si>
    <t>IV  Douro - Quinta Do Vallado</t>
  </si>
  <si>
    <t>IV100</t>
  </si>
  <si>
    <t>IV  Douro - Royal Oporto</t>
  </si>
  <si>
    <t>IV110</t>
  </si>
  <si>
    <t>IV  Madeira - Blandys</t>
  </si>
  <si>
    <t>IV120</t>
  </si>
  <si>
    <t>IV  Portugal - Conde Villar</t>
  </si>
  <si>
    <t>IV130</t>
  </si>
  <si>
    <t>IV  Portugal - Vinhas Altas</t>
  </si>
  <si>
    <t>IV140</t>
  </si>
  <si>
    <t>IW  Slovenia - Puklavec Family Her</t>
  </si>
  <si>
    <t>IW100</t>
  </si>
  <si>
    <t>IW  STYRIA - Puklavec Family Herit</t>
  </si>
  <si>
    <t>IW110</t>
  </si>
  <si>
    <t>IX  Coastal Region - Spier 21 Gabl</t>
  </si>
  <si>
    <t>IX100</t>
  </si>
  <si>
    <t>IX  Coastal Region - Spier Creativ</t>
  </si>
  <si>
    <t>IX110</t>
  </si>
  <si>
    <t>IX  Coastal Region - Spier Discove</t>
  </si>
  <si>
    <t>IX120</t>
  </si>
  <si>
    <t>IX  Constantia - Steenberg</t>
  </si>
  <si>
    <t>IX130</t>
  </si>
  <si>
    <t>IX  Elgin Valley - Paul Cluver</t>
  </si>
  <si>
    <t>IX140</t>
  </si>
  <si>
    <t>IX  Elgin Valley - Shannon</t>
  </si>
  <si>
    <t>IX150</t>
  </si>
  <si>
    <t>IX  Robertson - Graham Beck</t>
  </si>
  <si>
    <t>IX160</t>
  </si>
  <si>
    <t>IX  Robertson - Springfield Estate</t>
  </si>
  <si>
    <t>IX170</t>
  </si>
  <si>
    <t>IX  South Africa - Chalk Farm</t>
  </si>
  <si>
    <t>IX180</t>
  </si>
  <si>
    <t>IX  South Africa - Gable View</t>
  </si>
  <si>
    <t>IX190</t>
  </si>
  <si>
    <t>IX  South Africa - Sijnn</t>
  </si>
  <si>
    <t>IX200</t>
  </si>
  <si>
    <t>IX  South Africa - Spier Creative</t>
  </si>
  <si>
    <t>IX210</t>
  </si>
  <si>
    <t>IX  Stellenbosch - De Trafford</t>
  </si>
  <si>
    <t>IX220</t>
  </si>
  <si>
    <t>IX  Stellenbosch - Debbie does</t>
  </si>
  <si>
    <t>IX230</t>
  </si>
  <si>
    <t>IX  Stellenbosch - Feast &amp; Vine</t>
  </si>
  <si>
    <t>IX240</t>
  </si>
  <si>
    <t>IX  Stellenbosch - Gabb Family Vin</t>
  </si>
  <si>
    <t>IX250</t>
  </si>
  <si>
    <t>IX  Stellenbosch - Grape White</t>
  </si>
  <si>
    <t>IX260</t>
  </si>
  <si>
    <t>IX  Stellenbosch - Journeys End</t>
  </si>
  <si>
    <t>IX270</t>
  </si>
  <si>
    <t>IX  Stellenbosch - Kleine Rust</t>
  </si>
  <si>
    <t>IX280</t>
  </si>
  <si>
    <t>IX  Stellenbosch - Rustenberg</t>
  </si>
  <si>
    <t>IX290</t>
  </si>
  <si>
    <t>IX  Stellenbosch - Spier 21 Gables</t>
  </si>
  <si>
    <t>IX300</t>
  </si>
  <si>
    <t>IX  Stellenbosch - Stellenrust</t>
  </si>
  <si>
    <t>IX310</t>
  </si>
  <si>
    <t>IX  Stellenbosch - The Wine-Farer</t>
  </si>
  <si>
    <t>IX320</t>
  </si>
  <si>
    <t>IX  Stellenbosch - Xaro</t>
  </si>
  <si>
    <t>IX330</t>
  </si>
  <si>
    <t>IX  Swartland - Kloovenburg</t>
  </si>
  <si>
    <t>IX340</t>
  </si>
  <si>
    <t>IX  Walker Bay - Champany Inn</t>
  </si>
  <si>
    <t>IX350</t>
  </si>
  <si>
    <t>IX  Walker Bay - Creation</t>
  </si>
  <si>
    <t>IX360</t>
  </si>
  <si>
    <t>IX  Walker Bay - Newton Johnson</t>
  </si>
  <si>
    <t>IX370</t>
  </si>
  <si>
    <t>IX  Western Cape - Acacia Tree</t>
  </si>
  <si>
    <t>IX380</t>
  </si>
  <si>
    <t>IX  Western Cape - Amanzi Falls</t>
  </si>
  <si>
    <t>IX390</t>
  </si>
  <si>
    <t>IX  Western Cape - Bonovita</t>
  </si>
  <si>
    <t>IX400</t>
  </si>
  <si>
    <t>IX  Western Cape - Clockmaker</t>
  </si>
  <si>
    <t>IX410</t>
  </si>
  <si>
    <t>IX  Western Cape - Day at the Vine</t>
  </si>
  <si>
    <t>IX420</t>
  </si>
  <si>
    <t>IX  Western Cape - De Trafford</t>
  </si>
  <si>
    <t>IX430</t>
  </si>
  <si>
    <t>IX  Western Cape - First Cape</t>
  </si>
  <si>
    <t>IX440</t>
  </si>
  <si>
    <t>IX  Western Cape - Five Climates</t>
  </si>
  <si>
    <t>IX450</t>
  </si>
  <si>
    <t>IX  Western Cape - Gable View</t>
  </si>
  <si>
    <t>IX460</t>
  </si>
  <si>
    <t>IX  Western Cape - Help for Heroes</t>
  </si>
  <si>
    <t>IX470</t>
  </si>
  <si>
    <t>IX  Western Cape - Jackalberry</t>
  </si>
  <si>
    <t>IX480</t>
  </si>
  <si>
    <t>IX  Western Cape - Koppie Valley</t>
  </si>
  <si>
    <t>IX490</t>
  </si>
  <si>
    <t>IX  Western Cape - Kudu Plains</t>
  </si>
  <si>
    <t>IX500</t>
  </si>
  <si>
    <t>IX  Western Cape - Maas Vallei</t>
  </si>
  <si>
    <t>IX510</t>
  </si>
  <si>
    <t>IX  Western Cape - Magdalene Colle</t>
  </si>
  <si>
    <t>IX520</t>
  </si>
  <si>
    <t>IX  Western Cape - Nyala</t>
  </si>
  <si>
    <t>IX530</t>
  </si>
  <si>
    <t>IX  Western Cape - Purple Heron</t>
  </si>
  <si>
    <t>IX540</t>
  </si>
  <si>
    <t>IX  Western Cape - SAAM Mountain</t>
  </si>
  <si>
    <t>IX550</t>
  </si>
  <si>
    <t>IX  Western Cape - Small but Perfe</t>
  </si>
  <si>
    <t>IX560</t>
  </si>
  <si>
    <t>IX  Western Cape - Spier Colours</t>
  </si>
  <si>
    <t>IX570</t>
  </si>
  <si>
    <t>IX  Western Cape - Spier Creative</t>
  </si>
  <si>
    <t>IX580</t>
  </si>
  <si>
    <t>IX  Western Cape - Spier Discover</t>
  </si>
  <si>
    <t>IX590</t>
  </si>
  <si>
    <t>IX  Western Cape - Spier Signature</t>
  </si>
  <si>
    <t>IX600</t>
  </si>
  <si>
    <t>IX  Western Cape - Table Peak</t>
  </si>
  <si>
    <t>IX610</t>
  </si>
  <si>
    <t>IX  Western Cape - Vanda</t>
  </si>
  <si>
    <t>IX620</t>
  </si>
  <si>
    <t>IY  Andalucía - Alvear</t>
  </si>
  <si>
    <t>IY100</t>
  </si>
  <si>
    <t>IY  Andalucía - Botaina</t>
  </si>
  <si>
    <t>IY110</t>
  </si>
  <si>
    <t>IY  Andalucía - Hidalgo</t>
  </si>
  <si>
    <t>IY120</t>
  </si>
  <si>
    <t>IY  Andalucía - La Ina Fino</t>
  </si>
  <si>
    <t>IY130</t>
  </si>
  <si>
    <t>IY  Andalucía - Rio Viejo</t>
  </si>
  <si>
    <t>IY140</t>
  </si>
  <si>
    <t>IY  Andalucía - Rodriguez La-Cave</t>
  </si>
  <si>
    <t>IY150</t>
  </si>
  <si>
    <t>IY  Aragon - Bill's</t>
  </si>
  <si>
    <t>IY160</t>
  </si>
  <si>
    <t>IY  Aragon - El Concerto</t>
  </si>
  <si>
    <t>IY170</t>
  </si>
  <si>
    <t>IY  Aragon - El Muro</t>
  </si>
  <si>
    <t>IY180</t>
  </si>
  <si>
    <t>IY  Aragon - Finca Alta</t>
  </si>
  <si>
    <t>IY190</t>
  </si>
  <si>
    <t>IY  Aragon - Finca Valero</t>
  </si>
  <si>
    <t>IY200</t>
  </si>
  <si>
    <t>IY  Aragon - Nuviana</t>
  </si>
  <si>
    <t>IY210</t>
  </si>
  <si>
    <t>IY  Aragon - Pez de Rio</t>
  </si>
  <si>
    <t>IY220</t>
  </si>
  <si>
    <t>IY  Aragon - Vina Arazu</t>
  </si>
  <si>
    <t>IY230</t>
  </si>
  <si>
    <t>IY  Aragon - Vina Zielo</t>
  </si>
  <si>
    <t>IY240</t>
  </si>
  <si>
    <t>IY  Castilla - La Mancha - Bernabe</t>
  </si>
  <si>
    <t>IY250</t>
  </si>
  <si>
    <t>IY  Castilla - La Mancha - El Muro</t>
  </si>
  <si>
    <t>IY260</t>
  </si>
  <si>
    <t>IY  Castilla - La Mancha - Finca l</t>
  </si>
  <si>
    <t>IY270</t>
  </si>
  <si>
    <t>IY  Castilla - La Mancha - Matos</t>
  </si>
  <si>
    <t>IY280</t>
  </si>
  <si>
    <t>IY  Castilla - La Mancha - Rio Vie</t>
  </si>
  <si>
    <t>IY290</t>
  </si>
  <si>
    <t>IY  Castilla y Leon - Cuatro Rayas</t>
  </si>
  <si>
    <t>IY300</t>
  </si>
  <si>
    <t>IY  Castilla y Leon - Ederra</t>
  </si>
  <si>
    <t>IY310</t>
  </si>
  <si>
    <t>IY  Castilla y Leon - Legaris</t>
  </si>
  <si>
    <t>IY320</t>
  </si>
  <si>
    <t>IY  Castilla y Leon - Protos</t>
  </si>
  <si>
    <t>IY330</t>
  </si>
  <si>
    <t>IY  Catalunya - Acustic Cellars</t>
  </si>
  <si>
    <t>IY340</t>
  </si>
  <si>
    <t>IY  Catalunya - Cala</t>
  </si>
  <si>
    <t>IY350</t>
  </si>
  <si>
    <t>IY  Catalunya - Els Pyreneus</t>
  </si>
  <si>
    <t>IY360</t>
  </si>
  <si>
    <t>IY  Catalunya - Espelt Old Vine</t>
  </si>
  <si>
    <t>IY370</t>
  </si>
  <si>
    <t>IY  Catalunya - Raimat</t>
  </si>
  <si>
    <t>IY380</t>
  </si>
  <si>
    <t>IY  Catalunya - Tomas Cusine</t>
  </si>
  <si>
    <t>IY390</t>
  </si>
  <si>
    <t>IY  Galicia - A Coroa</t>
  </si>
  <si>
    <t>IY400</t>
  </si>
  <si>
    <t>IY  Galicia - Algueira</t>
  </si>
  <si>
    <t>IY410</t>
  </si>
  <si>
    <t>IY  Galicia - Castro Martin</t>
  </si>
  <si>
    <t>IY420</t>
  </si>
  <si>
    <t>IY  Galicia - Leiras</t>
  </si>
  <si>
    <t>IY430</t>
  </si>
  <si>
    <t>IY  Galicia - Pazo de Serantellos</t>
  </si>
  <si>
    <t>IY440</t>
  </si>
  <si>
    <t>IY  Galicia - Rodrigo Mendez</t>
  </si>
  <si>
    <t>IY450</t>
  </si>
  <si>
    <t>IY  Murcia - Casa de la Ermita</t>
  </si>
  <si>
    <t>IY460</t>
  </si>
  <si>
    <t>IY  Rioja - Bhilar Plots</t>
  </si>
  <si>
    <t>IY470</t>
  </si>
  <si>
    <t>IY  Rioja - Castillo Clavijo</t>
  </si>
  <si>
    <t>IY480</t>
  </si>
  <si>
    <t>IY  Rioja - Cosme Palacio</t>
  </si>
  <si>
    <t>IY490</t>
  </si>
  <si>
    <t>IY  Rioja - Monte Clavijo</t>
  </si>
  <si>
    <t>IY500</t>
  </si>
  <si>
    <t>IY  Rioja - Navajas</t>
  </si>
  <si>
    <t>IY510</t>
  </si>
  <si>
    <t>IY  Rioja - Viento</t>
  </si>
  <si>
    <t>IY520</t>
  </si>
  <si>
    <t>IY  Rioja - Vina Pomal</t>
  </si>
  <si>
    <t>IY530</t>
  </si>
  <si>
    <t>IY  Rioja - Vivanco</t>
  </si>
  <si>
    <t>IY540</t>
  </si>
  <si>
    <t>IY  Valencia - Castillo De Betera</t>
  </si>
  <si>
    <t>IY550</t>
  </si>
  <si>
    <t>IZ  Turkey - Doluca</t>
  </si>
  <si>
    <t>IZ100</t>
  </si>
  <si>
    <t>JA  UK - Bolney Estate</t>
  </si>
  <si>
    <t>JA100</t>
  </si>
  <si>
    <t>JA  UK - Chapel Down</t>
  </si>
  <si>
    <t>JA110</t>
  </si>
  <si>
    <t>JB  MALDONADO - Garzon</t>
  </si>
  <si>
    <t>JB100</t>
  </si>
  <si>
    <t>JB  Uruguay - Colinas de Uruguay</t>
  </si>
  <si>
    <t>JB110</t>
  </si>
  <si>
    <t>JB  Uruguay - Garzon</t>
  </si>
  <si>
    <t>JB120</t>
  </si>
  <si>
    <t>JC  California - Alban</t>
  </si>
  <si>
    <t>JC100</t>
  </si>
  <si>
    <t>JC  California - Bear Haven</t>
  </si>
  <si>
    <t>JC110</t>
  </si>
  <si>
    <t>JC  California - Black Stallion</t>
  </si>
  <si>
    <t>JC120</t>
  </si>
  <si>
    <t>JC  California - Calera</t>
  </si>
  <si>
    <t>JC130</t>
  </si>
  <si>
    <t>JC  California - Cambria</t>
  </si>
  <si>
    <t>JC140</t>
  </si>
  <si>
    <t>JC  California - Clay Station</t>
  </si>
  <si>
    <t>JC150</t>
  </si>
  <si>
    <t>JC  California - Dry Creek</t>
  </si>
  <si>
    <t>JC160</t>
  </si>
  <si>
    <t>JC  California - Duckhorn</t>
  </si>
  <si>
    <t>JC170</t>
  </si>
  <si>
    <t>JC  California - First Press</t>
  </si>
  <si>
    <t>JC180</t>
  </si>
  <si>
    <t>JC  California - Flowers</t>
  </si>
  <si>
    <t>JC190</t>
  </si>
  <si>
    <t>JC  California - Furious Boar</t>
  </si>
  <si>
    <t>JC200</t>
  </si>
  <si>
    <t>JC  California - Gnarly Head</t>
  </si>
  <si>
    <t>JC210</t>
  </si>
  <si>
    <t>JC  California - HandCraft</t>
  </si>
  <si>
    <t>JC220</t>
  </si>
  <si>
    <t>JC  California - Hartford Court</t>
  </si>
  <si>
    <t>JC230</t>
  </si>
  <si>
    <t>JC  California - Ironstone</t>
  </si>
  <si>
    <t>JC240</t>
  </si>
  <si>
    <t>JC  California - Irony</t>
  </si>
  <si>
    <t>JC250</t>
  </si>
  <si>
    <t>JC  California - Key Keg</t>
  </si>
  <si>
    <t>JC260</t>
  </si>
  <si>
    <t>JC  California - Kistler</t>
  </si>
  <si>
    <t>JC270</t>
  </si>
  <si>
    <t>JC  California - La Follette</t>
  </si>
  <si>
    <t>JC280</t>
  </si>
  <si>
    <t>JC  California - Lavendar Hill</t>
  </si>
  <si>
    <t>JC290</t>
  </si>
  <si>
    <t>JC  California - Loredona</t>
  </si>
  <si>
    <t>JC300</t>
  </si>
  <si>
    <t>JC  California - Morgan</t>
  </si>
  <si>
    <t>JC310</t>
  </si>
  <si>
    <t>JC  California - Pahlmeyer</t>
  </si>
  <si>
    <t>JC320</t>
  </si>
  <si>
    <t>JC  California - Riptide</t>
  </si>
  <si>
    <t>JC330</t>
  </si>
  <si>
    <t>JC  California - Rochioli Vineyard</t>
  </si>
  <si>
    <t>JC340</t>
  </si>
  <si>
    <t>JC  California - Rutherford Ranch</t>
  </si>
  <si>
    <t>JC350</t>
  </si>
  <si>
    <t>JC  California - Stone Barn</t>
  </si>
  <si>
    <t>JC360</t>
  </si>
  <si>
    <t>JC  California - Truchard</t>
  </si>
  <si>
    <t>JC370</t>
  </si>
  <si>
    <t>JC  California - Twomey</t>
  </si>
  <si>
    <t>JC380</t>
  </si>
  <si>
    <t>JC  California - Walter Hansel</t>
  </si>
  <si>
    <t>JC390</t>
  </si>
  <si>
    <t>JC  California - Wandering Bear</t>
  </si>
  <si>
    <t>JC400</t>
  </si>
  <si>
    <t>JC  California - Wolfgang Puck</t>
  </si>
  <si>
    <t>JC410</t>
  </si>
  <si>
    <t>JC  New York - Forge Cellars</t>
  </si>
  <si>
    <t>JC420</t>
  </si>
  <si>
    <t>JC  Oregon - A to Z</t>
  </si>
  <si>
    <t>JC430</t>
  </si>
  <si>
    <t>JC  Washington State - Charles Smi</t>
  </si>
  <si>
    <t>JC440</t>
  </si>
  <si>
    <t>LF  Exclusive to Starwood</t>
  </si>
  <si>
    <t>LF010</t>
  </si>
  <si>
    <t>LG  Additional Wines</t>
  </si>
  <si>
    <t>LG010</t>
  </si>
  <si>
    <t>LH  Wine Studio Exclusives</t>
  </si>
  <si>
    <t>LH010</t>
  </si>
  <si>
    <t>LH  Wine Studio Agency Exclusives</t>
  </si>
  <si>
    <t>LH011</t>
  </si>
  <si>
    <t>LH  Wine Studio Bespoke Exclusives</t>
  </si>
  <si>
    <t>LH012</t>
  </si>
  <si>
    <t>LI  Punch Wines Only</t>
  </si>
  <si>
    <t>LI010</t>
  </si>
  <si>
    <t>LJ  P&amp;H</t>
  </si>
  <si>
    <t>LJ010</t>
  </si>
  <si>
    <t>M  Sake</t>
  </si>
  <si>
    <t>M0010</t>
  </si>
  <si>
    <t>M1  Value Vodka</t>
  </si>
  <si>
    <t>M1010</t>
  </si>
  <si>
    <t>M1  Standard Vodka</t>
  </si>
  <si>
    <t>M1020</t>
  </si>
  <si>
    <t>M1  Premium Vodka</t>
  </si>
  <si>
    <t>M1030</t>
  </si>
  <si>
    <t>M1  Super Premium Vodka</t>
  </si>
  <si>
    <t>M1040</t>
  </si>
  <si>
    <t>M1  Flavoured Vodka</t>
  </si>
  <si>
    <t>M1050</t>
  </si>
  <si>
    <t>N1  Value Gin</t>
  </si>
  <si>
    <t>N1010</t>
  </si>
  <si>
    <t>N1  Standard Gin</t>
  </si>
  <si>
    <t>N1020</t>
  </si>
  <si>
    <t>N1  Premium Gin</t>
  </si>
  <si>
    <t>N1030</t>
  </si>
  <si>
    <t>N1  Super Premium Gin</t>
  </si>
  <si>
    <t>N1040</t>
  </si>
  <si>
    <t>N1  Gin Flavoured</t>
  </si>
  <si>
    <t>N1050</t>
  </si>
  <si>
    <t>N1  Gin Liqueurs</t>
  </si>
  <si>
    <t>N1060</t>
  </si>
  <si>
    <t>O1  White Rum</t>
  </si>
  <si>
    <t>O1010</t>
  </si>
  <si>
    <t>O1  Golden Rum</t>
  </si>
  <si>
    <t>O1020</t>
  </si>
  <si>
    <t>O1  Dark Rum</t>
  </si>
  <si>
    <t>O1025</t>
  </si>
  <si>
    <t>O1  Rum Spiced / Flavoured</t>
  </si>
  <si>
    <t>O1030</t>
  </si>
  <si>
    <t>O1  Cachaça</t>
  </si>
  <si>
    <t>O1040</t>
  </si>
  <si>
    <t>P1  Scottish Blended Value Whisky</t>
  </si>
  <si>
    <t>P1010</t>
  </si>
  <si>
    <t>P1  Scottish Blended Standard Whis</t>
  </si>
  <si>
    <t>P1020</t>
  </si>
  <si>
    <t>P1  Scottish Blended De-luxe Whisk</t>
  </si>
  <si>
    <t>P1030</t>
  </si>
  <si>
    <t>P1  Scottish Malt Whisky</t>
  </si>
  <si>
    <t>P1040</t>
  </si>
  <si>
    <t>P1  Bourbon / American Whiskey</t>
  </si>
  <si>
    <t>P1050</t>
  </si>
  <si>
    <t>P1  Flavoured American Whiskey</t>
  </si>
  <si>
    <t>P1055</t>
  </si>
  <si>
    <t>P1  Imported Whiskey</t>
  </si>
  <si>
    <t>P1060</t>
  </si>
  <si>
    <t>P1  English Deluxe Whisky</t>
  </si>
  <si>
    <t>P1070</t>
  </si>
  <si>
    <t>P1 Grain Whisky</t>
  </si>
  <si>
    <t>P1080</t>
  </si>
  <si>
    <t>P1  English Whisky</t>
  </si>
  <si>
    <t>P1090</t>
  </si>
  <si>
    <t>Q1  Brandy</t>
  </si>
  <si>
    <t>Q1010</t>
  </si>
  <si>
    <t>Q1  Cognac VS***</t>
  </si>
  <si>
    <t>Q1020</t>
  </si>
  <si>
    <t>Q1  Cognac VSOP</t>
  </si>
  <si>
    <t>Q1030</t>
  </si>
  <si>
    <t>Q1  Cognac XO</t>
  </si>
  <si>
    <t>Q1040</t>
  </si>
  <si>
    <t>Q1  Cognac Superior</t>
  </si>
  <si>
    <t>Q1050</t>
  </si>
  <si>
    <t>Q1  Armagnac / Calvados</t>
  </si>
  <si>
    <t>Q1060</t>
  </si>
  <si>
    <t>R1  Tequila Silver</t>
  </si>
  <si>
    <t>R1010</t>
  </si>
  <si>
    <t>R1  Tequila Gold</t>
  </si>
  <si>
    <t>R1020</t>
  </si>
  <si>
    <t>R1  Mezcal</t>
  </si>
  <si>
    <t>R1030</t>
  </si>
  <si>
    <t>S1  Aperitifs / Bitters</t>
  </si>
  <si>
    <t>S1010</t>
  </si>
  <si>
    <t>S1  General Liqueurs</t>
  </si>
  <si>
    <t>S1020</t>
  </si>
  <si>
    <t>S1  Cream / Coffee Liqueurs</t>
  </si>
  <si>
    <t>S1030</t>
  </si>
  <si>
    <t>S1  Italian Liqueurs</t>
  </si>
  <si>
    <t>S1040</t>
  </si>
  <si>
    <t>S1  Cocktail Liqueurs</t>
  </si>
  <si>
    <t>S1050</t>
  </si>
  <si>
    <t>S1  Premium Cocktail Liqueurs</t>
  </si>
  <si>
    <t>S1060</t>
  </si>
  <si>
    <t>S1  Cocktail Solutions</t>
  </si>
  <si>
    <t>S1070</t>
  </si>
  <si>
    <t>T1  Schnapps</t>
  </si>
  <si>
    <t>T1010</t>
  </si>
  <si>
    <t>T1  Shots 30% or below</t>
  </si>
  <si>
    <t>T1020</t>
  </si>
  <si>
    <t>T1  Shots above 30%</t>
  </si>
  <si>
    <t>T1030</t>
  </si>
  <si>
    <t>T1  Single Serve</t>
  </si>
  <si>
    <t>T1040</t>
  </si>
  <si>
    <t>U  Fruit Wine</t>
  </si>
  <si>
    <t>U1010</t>
  </si>
  <si>
    <t>U  Fortified British Wine</t>
  </si>
  <si>
    <t>U2020</t>
  </si>
  <si>
    <t>V1  RTD Value</t>
  </si>
  <si>
    <t>V1010</t>
  </si>
  <si>
    <t>V1  RTD Premium</t>
  </si>
  <si>
    <t>V1020</t>
  </si>
  <si>
    <t>V1  RTD PET</t>
  </si>
  <si>
    <t>V1030</t>
  </si>
  <si>
    <t>V4  Standard</t>
  </si>
  <si>
    <t>V4009</t>
  </si>
  <si>
    <t>V4  Premium - NRB</t>
  </si>
  <si>
    <t>V4010</t>
  </si>
  <si>
    <t>V4  Boutique Beers</t>
  </si>
  <si>
    <t>V4011</t>
  </si>
  <si>
    <t>V4 World</t>
  </si>
  <si>
    <t>V4012</t>
  </si>
  <si>
    <t>V4  Premium - PET</t>
  </si>
  <si>
    <t>V4020</t>
  </si>
  <si>
    <t>V4  Premium - Cans</t>
  </si>
  <si>
    <t>V4030</t>
  </si>
  <si>
    <t>V4  Speciality</t>
  </si>
  <si>
    <t>V4040</t>
  </si>
  <si>
    <t>V4  Low Alcohol</t>
  </si>
  <si>
    <t>V4050</t>
  </si>
  <si>
    <t>V7  Ale</t>
  </si>
  <si>
    <t>V7010</t>
  </si>
  <si>
    <t>V7  Ale Packaged - Cans</t>
  </si>
  <si>
    <t>V7020</t>
  </si>
  <si>
    <t>V8  Stout</t>
  </si>
  <si>
    <t>V8010</t>
  </si>
  <si>
    <t>VA  Standard &amp; Fruit</t>
  </si>
  <si>
    <t>VA011</t>
  </si>
  <si>
    <t>VA  Perfectly Picked Ciders</t>
  </si>
  <si>
    <t>VA012</t>
  </si>
  <si>
    <t>VA  Premium</t>
  </si>
  <si>
    <t>VA013</t>
  </si>
  <si>
    <t>VA  Non Alcoholic Cider</t>
  </si>
  <si>
    <t>VA014</t>
  </si>
  <si>
    <t>VA  Cider Packaged - PET</t>
  </si>
  <si>
    <t>VA020</t>
  </si>
  <si>
    <t>VE  Perry</t>
  </si>
  <si>
    <t>VE010</t>
  </si>
  <si>
    <t>VK  Standard</t>
  </si>
  <si>
    <t>VK020</t>
  </si>
  <si>
    <t>VK  Standard Premium</t>
  </si>
  <si>
    <t>VK030</t>
  </si>
  <si>
    <t>VK  Boutique Beers</t>
  </si>
  <si>
    <t>VK040</t>
  </si>
  <si>
    <t>VK  World</t>
  </si>
  <si>
    <t>VK050</t>
  </si>
  <si>
    <t>VN  Ale Keg</t>
  </si>
  <si>
    <t>VN010</t>
  </si>
  <si>
    <t>VN  Ale Cask</t>
  </si>
  <si>
    <t>VN020</t>
  </si>
  <si>
    <t>VO  Stout</t>
  </si>
  <si>
    <t>VO010</t>
  </si>
  <si>
    <t>VQ  Standard</t>
  </si>
  <si>
    <t>VQ010</t>
  </si>
  <si>
    <t>VQ  Perfectly Picked Ciders</t>
  </si>
  <si>
    <t>VQ011</t>
  </si>
  <si>
    <t>VQ  Cider Draught Mainstream Plus</t>
  </si>
  <si>
    <t>VQ012</t>
  </si>
  <si>
    <t>VQ  Premium</t>
  </si>
  <si>
    <t>VQ020</t>
  </si>
  <si>
    <t>W1  Non Alcoholic Spirits</t>
  </si>
  <si>
    <t>W1010</t>
  </si>
  <si>
    <t>X1  Juices (125/160/200ml)</t>
  </si>
  <si>
    <t>X1010</t>
  </si>
  <si>
    <t>X1  Mixers (125/160/200ml)</t>
  </si>
  <si>
    <t>X1020</t>
  </si>
  <si>
    <t>X1  Packaged Juices Split</t>
  </si>
  <si>
    <t>X1030</t>
  </si>
  <si>
    <t>X1  Packaged Mixers Split</t>
  </si>
  <si>
    <t>X1040</t>
  </si>
  <si>
    <t>X1  Packaged Prem Softs</t>
  </si>
  <si>
    <t>X1050</t>
  </si>
  <si>
    <t>X1  Adult Soft Drinks</t>
  </si>
  <si>
    <t>X1060</t>
  </si>
  <si>
    <t>X1  Childrens Range</t>
  </si>
  <si>
    <t>X1065</t>
  </si>
  <si>
    <t>X1  Large Bottles</t>
  </si>
  <si>
    <t>X1070</t>
  </si>
  <si>
    <t>X1  Carbonated - PET</t>
  </si>
  <si>
    <t>X1072</t>
  </si>
  <si>
    <t>X1  Carbonated - Cans</t>
  </si>
  <si>
    <t>X1074</t>
  </si>
  <si>
    <t>X1  Cans 150ml</t>
  </si>
  <si>
    <t>X1076</t>
  </si>
  <si>
    <t>X1  Cans 330ml</t>
  </si>
  <si>
    <t>X1078</t>
  </si>
  <si>
    <t>X1  Packaged Cola - Straight Serve</t>
  </si>
  <si>
    <t>X1080</t>
  </si>
  <si>
    <t>X1  Packaged Cola</t>
  </si>
  <si>
    <t>X1082</t>
  </si>
  <si>
    <t>X1  Packaged Cola - Cans</t>
  </si>
  <si>
    <t>X1084</t>
  </si>
  <si>
    <t>X1  Packaged Lemonade - NRB</t>
  </si>
  <si>
    <t>X1090</t>
  </si>
  <si>
    <t>X1  Tetra Juices</t>
  </si>
  <si>
    <t>X1100</t>
  </si>
  <si>
    <t>X1  Packaged Sports Drinks</t>
  </si>
  <si>
    <t>X1110</t>
  </si>
  <si>
    <t>X1  Energy</t>
  </si>
  <si>
    <t>X1115</t>
  </si>
  <si>
    <t>X1  Sports Drinks</t>
  </si>
  <si>
    <t>X1116</t>
  </si>
  <si>
    <t>X1  Cordial</t>
  </si>
  <si>
    <t>X1120</t>
  </si>
  <si>
    <t>X4010</t>
  </si>
  <si>
    <t>X4  Water Still - PET</t>
  </si>
  <si>
    <t>X4020</t>
  </si>
  <si>
    <t>X4  Water Sparkling</t>
  </si>
  <si>
    <t>X4030</t>
  </si>
  <si>
    <t>X4  Water Sparkling - PET</t>
  </si>
  <si>
    <t>X4040</t>
  </si>
  <si>
    <t>X4  Water Flavoured - NRB</t>
  </si>
  <si>
    <t>X4050</t>
  </si>
  <si>
    <t>X4  Water Flavoured - PET</t>
  </si>
  <si>
    <t>X4060</t>
  </si>
  <si>
    <t>X4  Soda Syphon</t>
  </si>
  <si>
    <t>X4070</t>
  </si>
  <si>
    <t>X9  Draught</t>
  </si>
  <si>
    <t>X9010</t>
  </si>
  <si>
    <t>X9  Draught Lemonade</t>
  </si>
  <si>
    <t>X9020</t>
  </si>
  <si>
    <t>X9  Draught Others</t>
  </si>
  <si>
    <t>X9030</t>
  </si>
  <si>
    <t>Y1  Tea</t>
  </si>
  <si>
    <t>Y1010</t>
  </si>
  <si>
    <t>Z1  Non Standard Lines</t>
  </si>
  <si>
    <t>Z1999</t>
  </si>
  <si>
    <t>Put Away (XW)</t>
  </si>
  <si>
    <t>Rent (XO)</t>
  </si>
  <si>
    <t>Picking (XP)</t>
  </si>
  <si>
    <t>UOM</t>
  </si>
  <si>
    <t>Organic Certified</t>
  </si>
  <si>
    <t>Full</t>
  </si>
  <si>
    <t>XWFU</t>
  </si>
  <si>
    <t>Fast &amp; Small Pack</t>
  </si>
  <si>
    <t>XOFA</t>
  </si>
  <si>
    <t>&lt;10% Case</t>
  </si>
  <si>
    <t>XP00</t>
  </si>
  <si>
    <t>Bottle/Bag In Box</t>
  </si>
  <si>
    <t>Unlimited</t>
  </si>
  <si>
    <t>Biodynamic Certified</t>
  </si>
  <si>
    <t>Pack size change</t>
  </si>
  <si>
    <t>Less than full</t>
  </si>
  <si>
    <t>XWLF</t>
  </si>
  <si>
    <t>Medium</t>
  </si>
  <si>
    <t>XOME</t>
  </si>
  <si>
    <t>10-50% Case</t>
  </si>
  <si>
    <t>XP10</t>
  </si>
  <si>
    <t>Organic and Biodynamic Certified</t>
  </si>
  <si>
    <t>ABV change</t>
  </si>
  <si>
    <t>Small Pack</t>
  </si>
  <si>
    <t>XWPK</t>
  </si>
  <si>
    <t>Slow</t>
  </si>
  <si>
    <t>XOSL</t>
  </si>
  <si>
    <t>50-80% case</t>
  </si>
  <si>
    <t>XP50</t>
  </si>
  <si>
    <t>Changing from XR to Standard</t>
  </si>
  <si>
    <t>None</t>
  </si>
  <si>
    <t>&gt;80% case</t>
  </si>
  <si>
    <t>XP80</t>
  </si>
  <si>
    <t>Inner Unit (minis)</t>
  </si>
  <si>
    <t>small pack</t>
  </si>
  <si>
    <t>Screwcap</t>
  </si>
  <si>
    <t>Light</t>
  </si>
  <si>
    <t>Natural Corkage</t>
  </si>
  <si>
    <t>Bibendum All</t>
  </si>
  <si>
    <t>Synthetic Cork</t>
  </si>
  <si>
    <t>Bibendum – Nationals Only</t>
  </si>
  <si>
    <t>Heavy</t>
  </si>
  <si>
    <t>Cork With Cap</t>
  </si>
  <si>
    <t>Bibendum – Regional Only</t>
  </si>
  <si>
    <t>Vinitap</t>
  </si>
  <si>
    <t>Bibendum and W&amp;W</t>
  </si>
  <si>
    <t>Bibendum Customer Specific</t>
  </si>
  <si>
    <t>Red A</t>
  </si>
  <si>
    <t>W&amp;W Only</t>
  </si>
  <si>
    <t>Red B</t>
  </si>
  <si>
    <t>Simon Jerrome</t>
  </si>
  <si>
    <t>W&amp;W Customer Specific</t>
  </si>
  <si>
    <t>Red C</t>
  </si>
  <si>
    <t>Richard Massterson</t>
  </si>
  <si>
    <t>Red D</t>
  </si>
  <si>
    <t>Holly Ninnes</t>
  </si>
  <si>
    <t>White 1</t>
  </si>
  <si>
    <t>Jamie Avenell</t>
  </si>
  <si>
    <t>White 2</t>
  </si>
  <si>
    <t>White 3</t>
  </si>
  <si>
    <t>Alex Kostopoulos</t>
  </si>
  <si>
    <t>White 4</t>
  </si>
  <si>
    <t>Andy Craig</t>
  </si>
  <si>
    <t>White 5</t>
  </si>
  <si>
    <t>Gillian Murray</t>
  </si>
  <si>
    <t>WINE</t>
  </si>
  <si>
    <t>White 6</t>
  </si>
  <si>
    <t>ALE / LAGER - DRAUGHT</t>
  </si>
  <si>
    <t>White 7</t>
  </si>
  <si>
    <t>Andy Chadwick</t>
  </si>
  <si>
    <t>ALE / LAGER - PACKAGED</t>
  </si>
  <si>
    <t>White 8</t>
  </si>
  <si>
    <t>Duty Paid Delivered</t>
  </si>
  <si>
    <t>leave blank</t>
  </si>
  <si>
    <t>CIDER - DRAUGHT</t>
  </si>
  <si>
    <t>White 9</t>
  </si>
  <si>
    <t>Under Bond Delivered</t>
  </si>
  <si>
    <t>CIDER - PACKAGED</t>
  </si>
  <si>
    <t>FCA</t>
  </si>
  <si>
    <t>Duty in Suspension (FCA)</t>
  </si>
  <si>
    <t>Bibendum Trade Team</t>
  </si>
  <si>
    <t>SPIRITS</t>
  </si>
  <si>
    <t>FOB</t>
  </si>
  <si>
    <t>Duty in Suspension (FOB)</t>
  </si>
  <si>
    <t>Direct Ship</t>
  </si>
  <si>
    <t>Duty in Suspension (EX Cellars)</t>
  </si>
  <si>
    <t>Collection - EX Cellars</t>
  </si>
  <si>
    <t>Champagne Rose</t>
  </si>
  <si>
    <t>CRS</t>
  </si>
  <si>
    <t>Champagne White</t>
  </si>
  <si>
    <t>Karin Douglas</t>
  </si>
  <si>
    <t>SPR</t>
  </si>
  <si>
    <t>Sparkling Rose</t>
  </si>
  <si>
    <t>SPRS</t>
  </si>
  <si>
    <t>SPW</t>
  </si>
  <si>
    <t>CHEP</t>
  </si>
  <si>
    <t>Cost Price Includes CCT</t>
  </si>
  <si>
    <t>American Dollar ($)</t>
  </si>
  <si>
    <t>Still Red</t>
  </si>
  <si>
    <t>SR</t>
  </si>
  <si>
    <t>VMF</t>
  </si>
  <si>
    <t>Cost Price Exclues CCT</t>
  </si>
  <si>
    <t>Australian Dollar ($)</t>
  </si>
  <si>
    <t>Still Rose</t>
  </si>
  <si>
    <t>SRS</t>
  </si>
  <si>
    <t>Euro (€)</t>
  </si>
  <si>
    <t>Still White</t>
  </si>
  <si>
    <t>SW</t>
  </si>
  <si>
    <t>Rand (S.A.)</t>
  </si>
  <si>
    <t>No Wine Colour Type</t>
  </si>
  <si>
    <t>Yen (¥)</t>
  </si>
  <si>
    <t>New Zealand Dollar ($)</t>
  </si>
  <si>
    <t>Canadian Dollar ($)</t>
  </si>
  <si>
    <t>All Business Units</t>
  </si>
  <si>
    <t>Swiss Franc (Fr)</t>
  </si>
  <si>
    <t>MCW Only</t>
  </si>
  <si>
    <t>Shared SKU</t>
  </si>
  <si>
    <t>Bibendum Only</t>
  </si>
  <si>
    <t>Matthew Clark SKU</t>
  </si>
  <si>
    <t>Tennents Only</t>
  </si>
  <si>
    <t>Bibendum SKU</t>
  </si>
  <si>
    <t>Bibendum &amp; MCW</t>
  </si>
  <si>
    <t>Allocated</t>
  </si>
  <si>
    <t>Tennents SKU</t>
  </si>
  <si>
    <t>Bibendum &amp; Tennents</t>
  </si>
  <si>
    <t>Back Vintage</t>
  </si>
  <si>
    <t>W&amp;W SKU</t>
  </si>
  <si>
    <t>MCW &amp; Tennents</t>
  </si>
  <si>
    <t>Case In Case Out</t>
  </si>
  <si>
    <t>MCW Customer Specific</t>
  </si>
  <si>
    <t xml:space="preserve">Depot Specific SKU      </t>
  </si>
  <si>
    <t>Direct Only</t>
  </si>
  <si>
    <t>When It's Gone It's Gone</t>
  </si>
  <si>
    <t>MCW Nationals Only</t>
  </si>
  <si>
    <t>Bibendum Nationals Only</t>
  </si>
  <si>
    <t>Tennents Nationals Only</t>
  </si>
  <si>
    <t>BE1 - Beer 1.3% to 3.4%</t>
  </si>
  <si>
    <t>BE2 - Beer 1.3% to 3.4% &amp; qualifies for draught relief</t>
  </si>
  <si>
    <t>BE3 - Beer 3.5% to 8.4%</t>
  </si>
  <si>
    <t>BE4 - Beer 3.5% to 8.4% &amp; qualifies for draught relief</t>
  </si>
  <si>
    <t>BE5 - Beer 8.5% to 22%</t>
  </si>
  <si>
    <t>BE6 - Beer exceeding 22%</t>
  </si>
  <si>
    <t>BSH1 - Harvistoun small producer only - 1.3 to 3.4%</t>
  </si>
  <si>
    <t>BSH2 - Harvistoun small producer only - 3.5 to 8.4%</t>
  </si>
  <si>
    <t>BSH3 - Harvistoun small producer only - 1.3 to 3.4% &amp; draught relief</t>
  </si>
  <si>
    <t>BSH4 - Harvistoun small producer only - 3.5 to 8.4% &amp; draught relief</t>
  </si>
  <si>
    <t>BSIG1 - Innis and Gunn small producer only - 1.3% to 3.4%</t>
  </si>
  <si>
    <t>BSIG2 - Innis and Gunn small producer only - 3.5% to 8.4%</t>
  </si>
  <si>
    <t>BSIG3 - Innis and Gunn small producer only - 1.3% to 3.4% &amp; draught relief</t>
  </si>
  <si>
    <t>BSIG4 - Innis and Gunn small producer only - 3.5% to 8.4% &amp; draught relief</t>
  </si>
  <si>
    <t>CI1 - Cider 1.3% to 3.4%</t>
  </si>
  <si>
    <t>CI2 - Cider 1.3% to 3.4% &amp; qualifies for draught relief</t>
  </si>
  <si>
    <t>CI3 - Cider 3.5 - 8.4% &amp; sparkling cider 3.5 - 5.5%</t>
  </si>
  <si>
    <t>CI4 - Cider 3.5 - 8.4% &amp; sparkling cider 3.5 - 5.5% &amp; qualifies for draught relief</t>
  </si>
  <si>
    <t>CI5 - Other fermented products 3.5 - 8.4% and sparkling cider 5.6% - 8.4%</t>
  </si>
  <si>
    <t>CI6 - Other fermented products 3.5 - 8.4% and sparkling cider 5.6% - 8.4% &amp; qualifies for draught relief</t>
  </si>
  <si>
    <t>LA1 - Low Alcohol - 0.1% to 1.2%</t>
  </si>
  <si>
    <t>OF1 - Other fermented products 1.3% to 3.4%</t>
  </si>
  <si>
    <t>OF2 - Other fermented products 1.3% to 3.4% &amp; qualifes for draught relief</t>
  </si>
  <si>
    <t>OF3 - Other fermented products 3.5% to 8.4%</t>
  </si>
  <si>
    <t>OF4 - Other fermented products 3.5% to 8.4% &amp; qualifies for draught relief</t>
  </si>
  <si>
    <t>OF5 - Other fermented products 8.5% to 22% &amp; qualifies for draught releif</t>
  </si>
  <si>
    <t>OF6 - Other fermented products &gt;22%</t>
  </si>
  <si>
    <t>SP1 - Spirits 1.3% to 3.4%</t>
  </si>
  <si>
    <t>SP2 - Spirits 1.3% to 3.4% &amp; qualifies for draught relief</t>
  </si>
  <si>
    <t>SP3 - Spirits 3.5% to 8.4%</t>
  </si>
  <si>
    <t>SP4 - Spirits 3.5% to 8.4% &amp; qualifies for draught relief</t>
  </si>
  <si>
    <t>SP5 - Spirits 8.5% to 22%</t>
  </si>
  <si>
    <t>SP6 - Spirits exceeding 22%</t>
  </si>
  <si>
    <t>WI1 - Wine 1.3% to 3.4%</t>
  </si>
  <si>
    <t>WI2 - Wine 1.3% to 3.4% &amp; qualifies for draught relief</t>
  </si>
  <si>
    <t>WI3 - Wine 3.5% to 8.4%</t>
  </si>
  <si>
    <t>WI4 - Wine 3.5% to 8.4% &amp; qualifies for draught relief</t>
  </si>
  <si>
    <t>WI5 - Wine 8.5% -11.4% or 14.6% - 22%</t>
  </si>
  <si>
    <t>WI6 - Wine &gt;22%</t>
  </si>
  <si>
    <t>WI7 - Wine 11.5% to 14.5%</t>
  </si>
  <si>
    <t>ZZ - No Alcohol</t>
  </si>
  <si>
    <t>BE1</t>
  </si>
  <si>
    <t>BE2</t>
  </si>
  <si>
    <t>BE3</t>
  </si>
  <si>
    <t>BE4</t>
  </si>
  <si>
    <t>BE5</t>
  </si>
  <si>
    <t>BE6</t>
  </si>
  <si>
    <t>BSH1</t>
  </si>
  <si>
    <t>BSH2</t>
  </si>
  <si>
    <t>BSH3</t>
  </si>
  <si>
    <t>BSH4</t>
  </si>
  <si>
    <t>BSIG1</t>
  </si>
  <si>
    <t>BSIG2</t>
  </si>
  <si>
    <t>BSIG3</t>
  </si>
  <si>
    <t>BSIG4</t>
  </si>
  <si>
    <t>CI1</t>
  </si>
  <si>
    <t>CI2</t>
  </si>
  <si>
    <t>CI3</t>
  </si>
  <si>
    <t>CI4</t>
  </si>
  <si>
    <t>CI5</t>
  </si>
  <si>
    <t>CI6</t>
  </si>
  <si>
    <t>LA1</t>
  </si>
  <si>
    <t>OF1</t>
  </si>
  <si>
    <t>OF2</t>
  </si>
  <si>
    <t>OF3</t>
  </si>
  <si>
    <t>OF4</t>
  </si>
  <si>
    <t>OF5</t>
  </si>
  <si>
    <t>OF6</t>
  </si>
  <si>
    <t>SP1</t>
  </si>
  <si>
    <t>SP2</t>
  </si>
  <si>
    <t>SP3</t>
  </si>
  <si>
    <t>SP4</t>
  </si>
  <si>
    <t>SP5</t>
  </si>
  <si>
    <t>SP6</t>
  </si>
  <si>
    <t>WI1</t>
  </si>
  <si>
    <t>WI2</t>
  </si>
  <si>
    <t>WI3</t>
  </si>
  <si>
    <t>WI4</t>
  </si>
  <si>
    <t>WI5</t>
  </si>
  <si>
    <t>WI6</t>
  </si>
  <si>
    <t>WI7</t>
  </si>
  <si>
    <t>Please confirm that you have reviewed the information submitted on this NLF and in particular the following Fields which if incorrect due to an error may require a new JDE Product setting up:</t>
  </si>
  <si>
    <t>Please send the completed form to the workflow</t>
  </si>
  <si>
    <t>Harriet Kininmonth</t>
  </si>
  <si>
    <t>Lizzy Unite</t>
  </si>
  <si>
    <t>Christine Barkey</t>
  </si>
  <si>
    <t>Rebecca Long</t>
  </si>
  <si>
    <t>Clio Giudici</t>
  </si>
  <si>
    <t>Richard Masterson</t>
  </si>
  <si>
    <t>John Jamieson</t>
  </si>
  <si>
    <t>Roman Truszkowski</t>
  </si>
  <si>
    <t>Fifi Liddar</t>
  </si>
  <si>
    <t>Nathan Morrow</t>
  </si>
  <si>
    <t>UK Duty Category</t>
  </si>
  <si>
    <t>V3.1</t>
  </si>
  <si>
    <t>Version v3.2 April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</si>
</sst>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quot;£&quot;#,##0.00_);[Red]\(&quot;£&quot;#,##0.00\)"/>
    <numFmt numFmtId="165" formatCode="_(* #,##0.00_);_(* \(#,##0.00\);_(* &quot;-&quot;??_);_(@_)"/>
    <numFmt numFmtId="166" formatCode="&quot;£&quot;#,##0.00"/>
    <numFmt numFmtId="167" formatCode="00000000"/>
    <numFmt numFmtId="168" formatCode="0000"/>
    <numFmt numFmtId="169" formatCode="d/m/yyyy;@"/>
    <numFmt numFmtId="170" formatCode="000000000000000"/>
    <numFmt numFmtId="171" formatCode="0.0000"/>
    <numFmt numFmtId="172" formatCode="mm/dd/yyyy"/>
    <numFmt numFmtId="173" formatCode="\-General"/>
    <numFmt numFmtId="174" formatCode="\-0"/>
    <numFmt numFmtId="175" formatCode="0.0"/>
    <numFmt numFmtId="176" formatCode="&quot;£&quot;#,##0.0000"/>
    <numFmt numFmtId="177" formatCode="0.0%"/>
    <numFmt numFmtId="178" formatCode="0_ ;\-0\ "/>
    <numFmt numFmtId="179" formatCode="00000000\ \-\ 00"/>
  </numFmts>
  <fonts count="12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4"/>
      <name val="Arial"/>
      <family val="2"/>
    </font>
    <font>
      <b/>
      <sz val="10"/>
      <name val="Arial"/>
      <family val="2"/>
    </font>
    <font>
      <b/>
      <sz val="14"/>
      <name val="Arial"/>
      <family val="2"/>
    </font>
    <font>
      <b/>
      <sz val="11"/>
      <name val="Arial"/>
      <family val="2"/>
    </font>
    <font>
      <sz val="8"/>
      <color indexed="81"/>
      <name val="Tahoma"/>
      <family val="2"/>
    </font>
    <font>
      <b/>
      <sz val="8"/>
      <color indexed="81"/>
      <name val="Tahoma"/>
      <family val="2"/>
    </font>
    <font>
      <sz val="10"/>
      <color indexed="8"/>
      <name val="Trebuchet MS"/>
      <family val="2"/>
    </font>
    <font>
      <b/>
      <sz val="14"/>
      <color indexed="8"/>
      <name val="Trebuchet MS"/>
      <family val="2"/>
    </font>
    <font>
      <sz val="14"/>
      <color indexed="8"/>
      <name val="Trebuchet MS"/>
      <family val="2"/>
    </font>
    <font>
      <sz val="8"/>
      <name val="Arial"/>
      <family val="2"/>
    </font>
    <font>
      <b/>
      <sz val="14"/>
      <color indexed="8"/>
      <name val="BasicCommercial LT Com Light"/>
      <family val="2"/>
    </font>
    <font>
      <sz val="14"/>
      <color indexed="8"/>
      <name val="BasicCommercial LT Com Light"/>
      <family val="2"/>
    </font>
    <font>
      <b/>
      <sz val="14"/>
      <name val="BasicCommercial LT Com Light"/>
      <family val="2"/>
    </font>
    <font>
      <sz val="10"/>
      <color indexed="9"/>
      <name val="BasicCommercial LT Com Light"/>
      <family val="2"/>
    </font>
    <font>
      <sz val="16"/>
      <color indexed="8"/>
      <name val="BasicCommercial LT Com Light"/>
      <family val="2"/>
    </font>
    <font>
      <sz val="10"/>
      <name val="BasicCommercial LT Com Light"/>
      <family val="2"/>
    </font>
    <font>
      <b/>
      <sz val="10"/>
      <name val="BasicCommercial LT Com Light"/>
      <family val="2"/>
    </font>
    <font>
      <b/>
      <u/>
      <sz val="12"/>
      <name val="BasicCommercial LT Com Light"/>
      <family val="2"/>
    </font>
    <font>
      <b/>
      <sz val="12"/>
      <name val="BasicCommercial LT Com Light"/>
      <family val="2"/>
    </font>
    <font>
      <b/>
      <u/>
      <sz val="10"/>
      <name val="BasicCommercial LT Com Light"/>
      <family val="2"/>
    </font>
    <font>
      <sz val="12"/>
      <name val="BasicCommercial LT Com Light"/>
      <family val="2"/>
    </font>
    <font>
      <sz val="10"/>
      <color indexed="10"/>
      <name val="BasicCommercial LT Com Light"/>
      <family val="2"/>
    </font>
    <font>
      <b/>
      <sz val="24"/>
      <name val="Serifa Std 45 Light"/>
      <family val="1"/>
    </font>
    <font>
      <b/>
      <u/>
      <sz val="14"/>
      <name val="BasicCommercial LT Com Light"/>
      <family val="2"/>
    </font>
    <font>
      <sz val="10"/>
      <color indexed="8"/>
      <name val="BasicCommercial LT Com Light"/>
      <family val="2"/>
    </font>
    <font>
      <sz val="16"/>
      <name val="BasicCommercial LT Com Light"/>
      <family val="2"/>
    </font>
    <font>
      <sz val="9"/>
      <name val="BasicCommercial LT Com Light"/>
      <family val="2"/>
    </font>
    <font>
      <b/>
      <sz val="9"/>
      <name val="BasicCommercial LT Com Light"/>
      <family val="2"/>
    </font>
    <font>
      <b/>
      <sz val="8"/>
      <name val="BasicCommercial LT Com Light"/>
      <family val="2"/>
    </font>
    <font>
      <sz val="8"/>
      <name val="BasicCommercial LT Com Light"/>
      <family val="2"/>
    </font>
    <font>
      <b/>
      <sz val="22"/>
      <name val="BasicCommercial LT Com Light"/>
      <family val="2"/>
    </font>
    <font>
      <b/>
      <sz val="11"/>
      <name val="BasicCommercial LT Com Light"/>
      <family val="2"/>
    </font>
    <font>
      <sz val="11"/>
      <name val="BasicCommercial LT Com Light"/>
      <family val="2"/>
    </font>
    <font>
      <sz val="14"/>
      <color indexed="9"/>
      <name val="BasicCommercial LT Com Light"/>
      <family val="2"/>
    </font>
    <font>
      <b/>
      <sz val="16"/>
      <color indexed="8"/>
      <name val="Serifa Std 45 Light"/>
      <family val="1"/>
    </font>
    <font>
      <sz val="10"/>
      <color rgb="FFFF0000"/>
      <name val="BasicCommercial LT Com Light"/>
      <family val="2"/>
    </font>
    <font>
      <sz val="14"/>
      <name val="BasicCommercial LT Com Light"/>
      <family val="2"/>
    </font>
    <font>
      <sz val="14"/>
      <color indexed="10"/>
      <name val="BasicCommercial LT Com Light"/>
      <family val="2"/>
    </font>
    <font>
      <b/>
      <i/>
      <sz val="14"/>
      <color indexed="10"/>
      <name val="BasicCommercial LT Com Light"/>
      <family val="2"/>
    </font>
    <font>
      <sz val="10"/>
      <color rgb="FFFF0000"/>
      <name val="Arial"/>
      <family val="2"/>
    </font>
    <font>
      <sz val="14"/>
      <color rgb="FFFF0000"/>
      <name val="Arial"/>
      <family val="2"/>
    </font>
    <font>
      <sz val="13"/>
      <name val="BasicCommercial LT Com Light"/>
      <family val="2"/>
    </font>
    <font>
      <b/>
      <sz val="10"/>
      <color rgb="FFFFFF00"/>
      <name val="Arial"/>
      <family val="2"/>
    </font>
    <font>
      <b/>
      <sz val="16"/>
      <color theme="1"/>
      <name val="Serifa Std 45 Light"/>
      <family val="1"/>
    </font>
    <font>
      <sz val="10"/>
      <color theme="0"/>
      <name val="BasicCommercial LT Com Light"/>
      <family val="2"/>
    </font>
    <font>
      <b/>
      <sz val="10"/>
      <color indexed="8"/>
      <name val="BasicCommercial LT Com Light"/>
      <family val="2"/>
    </font>
    <font>
      <b/>
      <sz val="16"/>
      <color indexed="8"/>
      <name val="BasicCommercial LT Com Light"/>
      <family val="2"/>
    </font>
    <font>
      <sz val="14"/>
      <color rgb="FFFF0000"/>
      <name val="BasicCommercial LT Com Light"/>
      <family val="2"/>
    </font>
    <font>
      <b/>
      <sz val="11"/>
      <color theme="1"/>
      <name val="Calibri"/>
      <family val="2"/>
      <scheme val="minor"/>
    </font>
    <font>
      <sz val="10"/>
      <color theme="1"/>
      <name val="Arial"/>
      <family val="2"/>
    </font>
    <font>
      <b/>
      <sz val="22"/>
      <color theme="1"/>
      <name val="Calibri"/>
      <family val="2"/>
      <scheme val="minor"/>
    </font>
    <font>
      <i/>
      <sz val="11"/>
      <color theme="1"/>
      <name val="Calibri"/>
      <family val="2"/>
      <scheme val="minor"/>
    </font>
    <font>
      <b/>
      <sz val="14"/>
      <color theme="1"/>
      <name val="Calibri"/>
      <family val="2"/>
      <scheme val="minor"/>
    </font>
    <font>
      <sz val="14"/>
      <color theme="1"/>
      <name val="Calibri"/>
      <family val="2"/>
      <scheme val="minor"/>
    </font>
    <font>
      <b/>
      <sz val="16"/>
      <name val="Calibri"/>
      <family val="2"/>
      <scheme val="minor"/>
    </font>
    <font>
      <b/>
      <i/>
      <sz val="16"/>
      <color theme="1"/>
      <name val="Calibri"/>
      <family val="2"/>
      <scheme val="minor"/>
    </font>
    <font>
      <b/>
      <sz val="16"/>
      <color theme="1"/>
      <name val="Calibri"/>
      <family val="2"/>
      <scheme val="minor"/>
    </font>
    <font>
      <sz val="14"/>
      <color indexed="8"/>
      <name val="Calibri"/>
      <family val="2"/>
      <scheme val="minor"/>
    </font>
    <font>
      <b/>
      <sz val="16"/>
      <color indexed="8"/>
      <name val="Calibri"/>
      <family val="2"/>
      <scheme val="minor"/>
    </font>
    <font>
      <sz val="11"/>
      <color theme="1"/>
      <name val="Arial"/>
      <family val="2"/>
    </font>
    <font>
      <b/>
      <sz val="18"/>
      <color theme="1"/>
      <name val="Calibri"/>
      <family val="2"/>
      <scheme val="minor"/>
    </font>
    <font>
      <sz val="10"/>
      <name val="Arial"/>
      <family val="2"/>
    </font>
    <font>
      <sz val="10"/>
      <name val="Arial"/>
      <family val="2"/>
    </font>
    <font>
      <b/>
      <sz val="11"/>
      <color rgb="FF000000"/>
      <name val="Calibri"/>
      <family val="2"/>
      <scheme val="minor"/>
    </font>
    <font>
      <sz val="11"/>
      <color rgb="FF000000"/>
      <name val="Calibri"/>
      <family val="2"/>
      <scheme val="minor"/>
    </font>
    <font>
      <b/>
      <sz val="14"/>
      <color rgb="FFFF0000"/>
      <name val="Arial"/>
      <family val="2"/>
    </font>
    <font>
      <b/>
      <sz val="10"/>
      <color rgb="FFFF0000"/>
      <name val="Arial"/>
      <family val="2"/>
    </font>
    <font>
      <b/>
      <sz val="10"/>
      <color rgb="FFFF0000"/>
      <name val="BasicCommercial LT Com Light"/>
      <family val="2"/>
    </font>
    <font>
      <b/>
      <i/>
      <sz val="10"/>
      <color rgb="FFFF0000"/>
      <name val="BasicCommercial LT Com Light"/>
      <family val="2"/>
    </font>
    <font>
      <b/>
      <sz val="12"/>
      <color rgb="FFFF0000"/>
      <name val="BasicCommercial LT Com Light"/>
      <family val="2"/>
    </font>
    <font>
      <sz val="12"/>
      <color indexed="8"/>
      <name val="BasicCommercial LT Com Light"/>
      <family val="2"/>
    </font>
    <font>
      <sz val="12"/>
      <color indexed="9"/>
      <name val="BasicCommercial LT Com Light"/>
      <family val="2"/>
    </font>
    <font>
      <sz val="14"/>
      <name val="Calibri"/>
      <family val="2"/>
      <scheme val="minor"/>
    </font>
    <font>
      <b/>
      <sz val="16"/>
      <color rgb="FFFF0000"/>
      <name val="BasicCommercial LT Com Light"/>
      <family val="2"/>
    </font>
    <font>
      <b/>
      <sz val="16"/>
      <color rgb="FFFFC000"/>
      <name val="BasicCommercial LT Com Light"/>
      <family val="2"/>
    </font>
    <font>
      <sz val="10"/>
      <color rgb="FFFFC000"/>
      <name val="BasicCommercial LT Com Light"/>
      <family val="2"/>
    </font>
    <font>
      <sz val="11"/>
      <color rgb="FFFFC000"/>
      <name val="Calibri"/>
      <family val="2"/>
      <scheme val="minor"/>
    </font>
    <font>
      <b/>
      <sz val="11"/>
      <color rgb="FFFF0000"/>
      <name val="Calibri"/>
      <family val="2"/>
    </font>
    <font>
      <b/>
      <sz val="14"/>
      <color rgb="FFFF0000"/>
      <name val="BasicCommercial LT Com Light"/>
      <family val="2"/>
    </font>
    <font>
      <sz val="12"/>
      <color rgb="FFFF0000"/>
      <name val="BasicCommercial LT Com Light"/>
      <family val="2"/>
    </font>
    <font>
      <sz val="10"/>
      <name val="Arial"/>
      <family val="2"/>
    </font>
    <font>
      <sz val="8"/>
      <name val="Arial"/>
      <family val="2"/>
    </font>
    <font>
      <sz val="12"/>
      <color theme="1"/>
      <name val="BasicCommercial LT Com Light"/>
      <family val="2"/>
    </font>
    <font>
      <b/>
      <sz val="12"/>
      <color rgb="FFFF0000"/>
      <name val="Arial"/>
      <family val="2"/>
    </font>
    <font>
      <sz val="11"/>
      <color theme="1"/>
      <name val="Calibri"/>
      <family val="2"/>
    </font>
    <font>
      <sz val="10"/>
      <color theme="1"/>
      <name val="Calibri"/>
      <family val="2"/>
      <scheme val="minor"/>
    </font>
    <font>
      <b/>
      <sz val="11"/>
      <color theme="1"/>
      <name val="Calibri"/>
      <family val="2"/>
    </font>
    <font>
      <b/>
      <u/>
      <sz val="12"/>
      <color theme="3"/>
      <name val="Calibri"/>
      <family val="2"/>
    </font>
    <font>
      <sz val="12"/>
      <color theme="1"/>
      <name val="Calibri"/>
      <family val="2"/>
    </font>
    <font>
      <i/>
      <sz val="11"/>
      <color theme="1"/>
      <name val="Calibri"/>
      <family val="2"/>
    </font>
    <font>
      <b/>
      <u/>
      <sz val="14"/>
      <color theme="1"/>
      <name val="Calibri"/>
      <family val="2"/>
    </font>
    <font>
      <sz val="10.5"/>
      <color theme="1"/>
      <name val="Calibri"/>
      <family val="2"/>
    </font>
    <font>
      <sz val="10"/>
      <name val="Trebuchet MS"/>
      <family val="2"/>
    </font>
    <font>
      <b/>
      <sz val="16"/>
      <color theme="3"/>
      <name val="Calibri"/>
      <family val="2"/>
    </font>
    <font>
      <b/>
      <sz val="15"/>
      <color theme="3"/>
      <name val="Calibri"/>
      <family val="2"/>
    </font>
    <font>
      <b/>
      <sz val="9"/>
      <color indexed="81"/>
      <name val="Tahoma"/>
      <family val="2"/>
    </font>
    <font>
      <b/>
      <sz val="12"/>
      <color indexed="62"/>
      <name val="Calibri"/>
      <family val="2"/>
    </font>
    <font>
      <sz val="9"/>
      <color rgb="FFFF0000"/>
      <name val="Calibri"/>
      <family val="2"/>
    </font>
    <font>
      <sz val="9"/>
      <color indexed="81"/>
      <name val="Tahoma"/>
      <family val="2"/>
    </font>
    <font>
      <sz val="11"/>
      <name val="Arial"/>
      <family val="2"/>
    </font>
    <font>
      <b/>
      <u/>
      <sz val="12"/>
      <color theme="4" tint="-0.249977111117893"/>
      <name val="Calibri"/>
      <family val="2"/>
    </font>
    <font>
      <sz val="14"/>
      <color rgb="FF000000"/>
      <name val="BasicCommercial LT Com Light"/>
      <family val="2"/>
    </font>
    <font>
      <b/>
      <sz val="10"/>
      <name val="BasicCommercial LT Com Light"/>
      <family val="2"/>
    </font>
    <font>
      <sz val="11"/>
      <color rgb="FF000000"/>
      <name val="Calibri"/>
      <family val="2"/>
    </font>
    <font>
      <u/>
      <sz val="10"/>
      <color theme="10"/>
      <name val="Arial"/>
      <family val="2"/>
    </font>
    <font>
      <b/>
      <sz val="14"/>
      <name val="Calibri"/>
      <family val="2"/>
      <scheme val="minor"/>
    </font>
    <font>
      <b/>
      <sz val="10"/>
      <name val="Calibri"/>
      <family val="2"/>
      <scheme val="minor"/>
    </font>
    <font>
      <b/>
      <sz val="14"/>
      <name val="BasicCommercial LT Com Light"/>
      <family val="2"/>
    </font>
    <font>
      <sz val="14"/>
      <color theme="0"/>
      <name val="BasicCommercial LT Com Light"/>
      <family val="2"/>
    </font>
    <font>
      <b/>
      <sz val="12"/>
      <color rgb="FFFF0000"/>
      <name val="BasicCommercial LT Com Light"/>
      <family val="2"/>
    </font>
    <font>
      <sz val="20"/>
      <color indexed="8"/>
      <name val="Trebuchet MS"/>
      <family val="2"/>
    </font>
    <font>
      <b/>
      <sz val="14"/>
      <color indexed="8"/>
      <name val="BasicCommercial LT Com Light"/>
      <family val="2"/>
    </font>
    <font>
      <sz val="10"/>
      <name val="BasicCommercial LT Com Light"/>
      <family val="2"/>
    </font>
    <font>
      <b/>
      <u/>
      <sz val="14"/>
      <color indexed="8"/>
      <name val="Arial"/>
      <family val="2"/>
    </font>
    <font>
      <sz val="14"/>
      <color indexed="8"/>
      <name val="BasicCommercial LT Com Light"/>
      <family val="2"/>
    </font>
    <font>
      <sz val="14"/>
      <name val="BasicCommercial LT Com Light"/>
      <family val="2"/>
    </font>
    <font>
      <b/>
      <sz val="14"/>
      <name val="BasicCommercial LT Com Light"/>
    </font>
    <font>
      <u/>
      <sz val="11"/>
      <color theme="10"/>
      <name val="Arial"/>
      <family val="2"/>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13"/>
        <bgColor indexed="64"/>
      </patternFill>
    </fill>
    <fill>
      <patternFill patternType="solid">
        <fgColor indexed="8"/>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CCC0D9"/>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79998168889431442"/>
        <bgColor theme="4" tint="0.79998168889431442"/>
      </patternFill>
    </fill>
  </fills>
  <borders count="65">
    <border>
      <left/>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rgb="FFFF5050"/>
      </left>
      <right/>
      <top style="medium">
        <color rgb="FFFF5050"/>
      </top>
      <bottom/>
      <diagonal/>
    </border>
    <border>
      <left/>
      <right/>
      <top style="medium">
        <color rgb="FFFF5050"/>
      </top>
      <bottom/>
      <diagonal/>
    </border>
    <border>
      <left/>
      <right style="medium">
        <color rgb="FFFF5050"/>
      </right>
      <top style="medium">
        <color rgb="FFFF5050"/>
      </top>
      <bottom/>
      <diagonal/>
    </border>
    <border>
      <left style="medium">
        <color rgb="FFFF5050"/>
      </left>
      <right style="thin">
        <color indexed="64"/>
      </right>
      <top style="thin">
        <color indexed="64"/>
      </top>
      <bottom style="thin">
        <color indexed="64"/>
      </bottom>
      <diagonal/>
    </border>
    <border>
      <left style="thin">
        <color indexed="64"/>
      </left>
      <right style="medium">
        <color rgb="FFFF5050"/>
      </right>
      <top style="medium">
        <color indexed="64"/>
      </top>
      <bottom/>
      <diagonal/>
    </border>
    <border>
      <left style="medium">
        <color rgb="FFFF5050"/>
      </left>
      <right style="thin">
        <color indexed="64"/>
      </right>
      <top style="thin">
        <color indexed="64"/>
      </top>
      <bottom style="medium">
        <color indexed="64"/>
      </bottom>
      <diagonal/>
    </border>
    <border>
      <left style="thin">
        <color indexed="64"/>
      </left>
      <right style="medium">
        <color rgb="FFFF5050"/>
      </right>
      <top/>
      <bottom style="medium">
        <color indexed="64"/>
      </bottom>
      <diagonal/>
    </border>
    <border>
      <left style="medium">
        <color rgb="FFFF5050"/>
      </left>
      <right style="thin">
        <color indexed="64"/>
      </right>
      <top/>
      <bottom style="thin">
        <color indexed="64"/>
      </bottom>
      <diagonal/>
    </border>
    <border>
      <left/>
      <right style="medium">
        <color rgb="FFFF5050"/>
      </right>
      <top/>
      <bottom/>
      <diagonal/>
    </border>
    <border>
      <left style="medium">
        <color rgb="FFFF5050"/>
      </left>
      <right style="thin">
        <color indexed="64"/>
      </right>
      <top style="thin">
        <color indexed="64"/>
      </top>
      <bottom/>
      <diagonal/>
    </border>
    <border>
      <left style="medium">
        <color rgb="FFFF5050"/>
      </left>
      <right style="thin">
        <color indexed="64"/>
      </right>
      <top style="thin">
        <color indexed="64"/>
      </top>
      <bottom style="medium">
        <color rgb="FFFF5050"/>
      </bottom>
      <diagonal/>
    </border>
    <border>
      <left style="thin">
        <color indexed="64"/>
      </left>
      <right/>
      <top style="thin">
        <color indexed="64"/>
      </top>
      <bottom style="medium">
        <color rgb="FFFF5050"/>
      </bottom>
      <diagonal/>
    </border>
    <border>
      <left/>
      <right style="thin">
        <color indexed="64"/>
      </right>
      <top style="thin">
        <color indexed="64"/>
      </top>
      <bottom style="medium">
        <color rgb="FFFF5050"/>
      </bottom>
      <diagonal/>
    </border>
    <border>
      <left/>
      <right/>
      <top style="thin">
        <color indexed="64"/>
      </top>
      <bottom style="medium">
        <color rgb="FFFF5050"/>
      </bottom>
      <diagonal/>
    </border>
    <border>
      <left style="thin">
        <color indexed="64"/>
      </left>
      <right style="medium">
        <color rgb="FFFF5050"/>
      </right>
      <top style="thin">
        <color indexed="64"/>
      </top>
      <bottom style="medium">
        <color rgb="FFFF505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style="thin">
        <color theme="1"/>
      </left>
      <right style="thin">
        <color theme="1"/>
      </right>
      <top style="thin">
        <color theme="1"/>
      </top>
      <bottom/>
      <diagonal/>
    </border>
    <border>
      <left/>
      <right style="medium">
        <color indexed="64"/>
      </right>
      <top style="thin">
        <color indexed="64"/>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s>
  <cellStyleXfs count="20">
    <xf numFmtId="0" fontId="0" fillId="0" borderId="0"/>
    <xf numFmtId="0" fontId="5" fillId="0" borderId="0"/>
    <xf numFmtId="0" fontId="6" fillId="0" borderId="0"/>
    <xf numFmtId="0" fontId="4" fillId="0" borderId="0"/>
    <xf numFmtId="9" fontId="4" fillId="0" borderId="0" applyFont="0" applyFill="0" applyBorder="0" applyAlignment="0" applyProtection="0"/>
    <xf numFmtId="165" fontId="4" fillId="0" borderId="0" applyFont="0" applyFill="0" applyBorder="0" applyAlignment="0" applyProtection="0"/>
    <xf numFmtId="9" fontId="69" fillId="0" borderId="0" applyFont="0" applyFill="0" applyBorder="0" applyAlignment="0" applyProtection="0"/>
    <xf numFmtId="165" fontId="70" fillId="0" borderId="0" applyFont="0" applyFill="0" applyBorder="0" applyAlignment="0" applyProtection="0"/>
    <xf numFmtId="0" fontId="88" fillId="0" borderId="0"/>
    <xf numFmtId="0" fontId="88" fillId="0" borderId="0"/>
    <xf numFmtId="0" fontId="88" fillId="0" borderId="0"/>
    <xf numFmtId="0" fontId="6" fillId="0" borderId="0"/>
    <xf numFmtId="0" fontId="6" fillId="0" borderId="0"/>
    <xf numFmtId="0" fontId="6" fillId="0" borderId="0"/>
    <xf numFmtId="0" fontId="3" fillId="0" borderId="0"/>
    <xf numFmtId="0" fontId="112" fillId="0" borderId="0" applyNumberFormat="0" applyFill="0" applyBorder="0" applyAlignment="0" applyProtection="0"/>
    <xf numFmtId="0" fontId="2" fillId="0" borderId="0"/>
    <xf numFmtId="0" fontId="6" fillId="0" borderId="0"/>
    <xf numFmtId="0" fontId="1" fillId="0" borderId="0"/>
    <xf numFmtId="165" fontId="1" fillId="0" borderId="0" applyFont="0" applyFill="0" applyBorder="0" applyAlignment="0" applyProtection="0"/>
  </cellStyleXfs>
  <cellXfs count="1164">
    <xf numFmtId="0" fontId="0" fillId="0" borderId="0" xfId="0"/>
    <xf numFmtId="49" fontId="23" fillId="0" borderId="0" xfId="0" applyNumberFormat="1" applyFont="1"/>
    <xf numFmtId="0" fontId="0" fillId="0" borderId="11" xfId="0" applyBorder="1"/>
    <xf numFmtId="0" fontId="9" fillId="0" borderId="0" xfId="0" applyFont="1"/>
    <xf numFmtId="49" fontId="0" fillId="0" borderId="0" xfId="0" applyNumberFormat="1"/>
    <xf numFmtId="0" fontId="0" fillId="0" borderId="0" xfId="0" applyProtection="1">
      <protection locked="0"/>
    </xf>
    <xf numFmtId="0" fontId="6" fillId="0" borderId="0" xfId="0" applyFont="1"/>
    <xf numFmtId="0" fontId="43" fillId="9" borderId="0" xfId="0" applyFont="1" applyFill="1"/>
    <xf numFmtId="0" fontId="0" fillId="0" borderId="23" xfId="0" applyBorder="1"/>
    <xf numFmtId="0" fontId="0" fillId="0" borderId="17" xfId="0" applyBorder="1"/>
    <xf numFmtId="0" fontId="23" fillId="4" borderId="2" xfId="0" applyFont="1" applyFill="1" applyBorder="1" applyProtection="1">
      <protection locked="0"/>
    </xf>
    <xf numFmtId="0" fontId="37" fillId="4" borderId="2" xfId="0" applyFont="1" applyFill="1" applyBorder="1" applyProtection="1">
      <protection locked="0"/>
    </xf>
    <xf numFmtId="0" fontId="4" fillId="0" borderId="0" xfId="3"/>
    <xf numFmtId="0" fontId="61" fillId="0" borderId="2" xfId="3" applyFont="1" applyBorder="1" applyAlignment="1" applyProtection="1">
      <alignment horizontal="center" vertical="top"/>
      <protection locked="0"/>
    </xf>
    <xf numFmtId="0" fontId="61" fillId="16" borderId="2" xfId="3" applyFont="1" applyFill="1" applyBorder="1" applyAlignment="1" applyProtection="1">
      <alignment horizontal="center"/>
      <protection locked="0"/>
    </xf>
    <xf numFmtId="1" fontId="61" fillId="0" borderId="2" xfId="6" applyNumberFormat="1" applyFont="1" applyBorder="1" applyAlignment="1" applyProtection="1">
      <alignment horizontal="center" vertical="top"/>
      <protection locked="0"/>
    </xf>
    <xf numFmtId="1" fontId="61" fillId="0" borderId="2" xfId="3" applyNumberFormat="1" applyFont="1" applyBorder="1" applyAlignment="1" applyProtection="1">
      <alignment horizontal="center" vertical="top"/>
      <protection locked="0"/>
    </xf>
    <xf numFmtId="1" fontId="61" fillId="0" borderId="9" xfId="3" applyNumberFormat="1" applyFont="1" applyBorder="1" applyAlignment="1" applyProtection="1">
      <alignment horizontal="center" vertical="top"/>
      <protection locked="0"/>
    </xf>
    <xf numFmtId="0" fontId="71" fillId="0" borderId="2" xfId="0" applyFont="1" applyBorder="1" applyAlignment="1">
      <alignment horizontal="center"/>
    </xf>
    <xf numFmtId="0" fontId="72" fillId="0" borderId="2" xfId="0" applyFont="1" applyBorder="1" applyAlignment="1">
      <alignment horizontal="center"/>
    </xf>
    <xf numFmtId="9" fontId="0" fillId="0" borderId="0" xfId="0" applyNumberFormat="1"/>
    <xf numFmtId="0" fontId="56" fillId="0" borderId="2" xfId="7" applyNumberFormat="1" applyFont="1" applyBorder="1" applyAlignment="1">
      <alignment horizontal="center"/>
    </xf>
    <xf numFmtId="0" fontId="0" fillId="0" borderId="2" xfId="7" applyNumberFormat="1" applyFont="1" applyBorder="1" applyAlignment="1">
      <alignment horizontal="center"/>
    </xf>
    <xf numFmtId="0" fontId="56" fillId="0" borderId="2" xfId="0" applyFont="1" applyBorder="1" applyAlignment="1">
      <alignment horizontal="center"/>
    </xf>
    <xf numFmtId="0" fontId="0" fillId="0" borderId="2" xfId="0" applyBorder="1" applyAlignment="1">
      <alignment horizontal="center"/>
    </xf>
    <xf numFmtId="0" fontId="0" fillId="0" borderId="10" xfId="0" applyBorder="1"/>
    <xf numFmtId="0" fontId="0" fillId="0" borderId="13" xfId="0" applyBorder="1"/>
    <xf numFmtId="0" fontId="0" fillId="0" borderId="15" xfId="0" applyBorder="1"/>
    <xf numFmtId="0" fontId="0" fillId="0" borderId="16" xfId="0" applyBorder="1"/>
    <xf numFmtId="49" fontId="0" fillId="0" borderId="23" xfId="0" applyNumberFormat="1" applyBorder="1"/>
    <xf numFmtId="0" fontId="0" fillId="0" borderId="12" xfId="0" applyBorder="1"/>
    <xf numFmtId="49" fontId="9" fillId="0" borderId="13" xfId="0" applyNumberFormat="1" applyFont="1" applyBorder="1"/>
    <xf numFmtId="49" fontId="9" fillId="0" borderId="0" xfId="0" applyNumberFormat="1" applyFont="1"/>
    <xf numFmtId="49" fontId="0" fillId="0" borderId="13" xfId="0" applyNumberFormat="1" applyBorder="1"/>
    <xf numFmtId="49" fontId="0" fillId="0" borderId="15" xfId="0" applyNumberFormat="1" applyBorder="1"/>
    <xf numFmtId="49" fontId="0" fillId="0" borderId="16" xfId="0" applyNumberFormat="1" applyBorder="1"/>
    <xf numFmtId="49" fontId="0" fillId="0" borderId="17" xfId="0" applyNumberFormat="1" applyBorder="1"/>
    <xf numFmtId="49" fontId="9" fillId="0" borderId="10" xfId="0" applyNumberFormat="1" applyFont="1" applyBorder="1"/>
    <xf numFmtId="49" fontId="9" fillId="0" borderId="11" xfId="0" applyNumberFormat="1" applyFont="1" applyBorder="1"/>
    <xf numFmtId="49" fontId="6" fillId="0" borderId="0" xfId="0" applyNumberFormat="1" applyFont="1"/>
    <xf numFmtId="0" fontId="19" fillId="12" borderId="2" xfId="0" applyFont="1" applyFill="1" applyBorder="1" applyAlignment="1" applyProtection="1">
      <alignment horizontal="center"/>
      <protection locked="0"/>
    </xf>
    <xf numFmtId="0" fontId="0" fillId="19" borderId="12" xfId="0" applyFill="1" applyBorder="1"/>
    <xf numFmtId="0" fontId="9" fillId="0" borderId="13" xfId="0" applyFont="1" applyBorder="1"/>
    <xf numFmtId="0" fontId="56" fillId="0" borderId="12" xfId="0" applyFont="1" applyBorder="1"/>
    <xf numFmtId="0" fontId="23" fillId="0" borderId="0" xfId="0" applyFont="1"/>
    <xf numFmtId="0" fontId="0" fillId="19" borderId="0" xfId="0" applyFill="1"/>
    <xf numFmtId="164" fontId="0" fillId="0" borderId="0" xfId="0" applyNumberFormat="1" applyAlignment="1">
      <alignment horizontal="left"/>
    </xf>
    <xf numFmtId="0" fontId="43" fillId="0" borderId="0" xfId="0" applyFont="1"/>
    <xf numFmtId="0" fontId="9" fillId="0" borderId="10" xfId="0" applyFont="1" applyBorder="1"/>
    <xf numFmtId="0" fontId="0" fillId="0" borderId="11" xfId="0" applyBorder="1" applyAlignment="1">
      <alignment vertical="center" wrapText="1"/>
    </xf>
    <xf numFmtId="0" fontId="9" fillId="0" borderId="12" xfId="0" applyFont="1" applyBorder="1"/>
    <xf numFmtId="0" fontId="0" fillId="0" borderId="0" xfId="0" applyAlignment="1">
      <alignment vertical="center" wrapText="1"/>
    </xf>
    <xf numFmtId="0" fontId="9" fillId="0" borderId="23" xfId="0" applyFont="1" applyBorder="1"/>
    <xf numFmtId="0" fontId="0" fillId="0" borderId="0" xfId="0" applyAlignment="1">
      <alignment wrapText="1"/>
    </xf>
    <xf numFmtId="0" fontId="9" fillId="0" borderId="15" xfId="0" applyFont="1" applyBorder="1"/>
    <xf numFmtId="0" fontId="9" fillId="0" borderId="17" xfId="0" applyFont="1" applyBorder="1"/>
    <xf numFmtId="0" fontId="6" fillId="19" borderId="0" xfId="0" applyFont="1" applyFill="1"/>
    <xf numFmtId="0" fontId="0" fillId="0" borderId="0" xfId="0" applyAlignment="1">
      <alignment horizontal="center"/>
    </xf>
    <xf numFmtId="0" fontId="44" fillId="4" borderId="2" xfId="0" applyFont="1" applyFill="1" applyBorder="1" applyAlignment="1" applyProtection="1">
      <alignment horizontal="center"/>
      <protection locked="0"/>
    </xf>
    <xf numFmtId="0" fontId="0" fillId="19" borderId="0" xfId="0" applyFill="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49" fontId="9" fillId="0" borderId="12" xfId="0" applyNumberFormat="1" applyFont="1" applyBorder="1"/>
    <xf numFmtId="0" fontId="19" fillId="2" borderId="0" xfId="0" applyFont="1" applyFill="1"/>
    <xf numFmtId="0" fontId="4" fillId="0" borderId="0" xfId="3" applyAlignment="1">
      <alignment horizontal="center" vertical="center"/>
    </xf>
    <xf numFmtId="49" fontId="19" fillId="2" borderId="2" xfId="0" applyNumberFormat="1" applyFont="1" applyFill="1" applyBorder="1" applyAlignment="1">
      <alignment horizontal="left"/>
    </xf>
    <xf numFmtId="0" fontId="85" fillId="0" borderId="0" xfId="0" applyFont="1"/>
    <xf numFmtId="0" fontId="81" fillId="2" borderId="0" xfId="0" applyFont="1" applyFill="1"/>
    <xf numFmtId="0" fontId="21" fillId="2" borderId="0" xfId="0" applyFont="1" applyFill="1"/>
    <xf numFmtId="0" fontId="21" fillId="2" borderId="0" xfId="0" applyFont="1" applyFill="1" applyAlignment="1">
      <alignment horizontal="center"/>
    </xf>
    <xf numFmtId="0" fontId="58" fillId="0" borderId="0" xfId="3" applyFont="1"/>
    <xf numFmtId="0" fontId="56" fillId="0" borderId="0" xfId="3" applyFont="1" applyAlignment="1">
      <alignment horizontal="center" vertical="center"/>
    </xf>
    <xf numFmtId="0" fontId="19" fillId="2" borderId="2" xfId="0" applyFont="1" applyFill="1" applyBorder="1"/>
    <xf numFmtId="0" fontId="82" fillId="2" borderId="0" xfId="0" applyFont="1" applyFill="1"/>
    <xf numFmtId="0" fontId="84" fillId="0" borderId="0" xfId="3" applyFont="1"/>
    <xf numFmtId="0" fontId="61" fillId="0" borderId="0" xfId="3" applyFont="1"/>
    <xf numFmtId="0" fontId="63" fillId="0" borderId="0" xfId="3" applyFont="1"/>
    <xf numFmtId="0" fontId="64" fillId="11" borderId="2" xfId="3" applyFont="1" applyFill="1" applyBorder="1" applyAlignment="1">
      <alignment horizontal="center"/>
    </xf>
    <xf numFmtId="0" fontId="56" fillId="11" borderId="2" xfId="3" applyFont="1" applyFill="1" applyBorder="1" applyAlignment="1">
      <alignment horizontal="center" vertical="center"/>
    </xf>
    <xf numFmtId="0" fontId="65" fillId="0" borderId="2" xfId="3" applyFont="1" applyBorder="1" applyAlignment="1">
      <alignment horizontal="right" wrapText="1"/>
    </xf>
    <xf numFmtId="0" fontId="4" fillId="0" borderId="2" xfId="3" applyBorder="1" applyAlignment="1">
      <alignment horizontal="center" vertical="center"/>
    </xf>
    <xf numFmtId="0" fontId="4" fillId="0" borderId="2" xfId="3" applyBorder="1"/>
    <xf numFmtId="0" fontId="4" fillId="0" borderId="2" xfId="3" applyBorder="1" applyAlignment="1">
      <alignment wrapText="1"/>
    </xf>
    <xf numFmtId="0" fontId="65" fillId="0" borderId="0" xfId="3" applyFont="1" applyAlignment="1">
      <alignment horizontal="right" wrapText="1"/>
    </xf>
    <xf numFmtId="0" fontId="66" fillId="8" borderId="2" xfId="3" applyFont="1" applyFill="1" applyBorder="1" applyAlignment="1">
      <alignment horizontal="left" wrapText="1"/>
    </xf>
    <xf numFmtId="0" fontId="60" fillId="17" borderId="2" xfId="3" applyFont="1" applyFill="1" applyBorder="1" applyAlignment="1">
      <alignment horizontal="center"/>
    </xf>
    <xf numFmtId="0" fontId="61" fillId="0" borderId="0" xfId="3" applyFont="1" applyAlignment="1">
      <alignment horizontal="center"/>
    </xf>
    <xf numFmtId="0" fontId="66" fillId="10" borderId="2" xfId="3" applyFont="1" applyFill="1" applyBorder="1" applyAlignment="1">
      <alignment horizontal="left" wrapText="1"/>
    </xf>
    <xf numFmtId="0" fontId="64" fillId="10" borderId="2" xfId="3" applyFont="1" applyFill="1" applyBorder="1" applyAlignment="1">
      <alignment horizontal="center"/>
    </xf>
    <xf numFmtId="0" fontId="64" fillId="0" borderId="0" xfId="3" applyFont="1"/>
    <xf numFmtId="0" fontId="61" fillId="0" borderId="2" xfId="3" applyFont="1" applyBorder="1"/>
    <xf numFmtId="0" fontId="61" fillId="0" borderId="2" xfId="3" applyFont="1" applyBorder="1" applyAlignment="1">
      <alignment horizontal="right" wrapText="1"/>
    </xf>
    <xf numFmtId="0" fontId="68" fillId="0" borderId="36" xfId="3" applyFont="1" applyBorder="1"/>
    <xf numFmtId="0" fontId="58" fillId="0" borderId="37" xfId="3" applyFont="1" applyBorder="1"/>
    <xf numFmtId="0" fontId="56" fillId="0" borderId="37" xfId="3" applyFont="1" applyBorder="1" applyAlignment="1">
      <alignment horizontal="center" vertical="center"/>
    </xf>
    <xf numFmtId="0" fontId="4" fillId="0" borderId="38" xfId="3" applyBorder="1"/>
    <xf numFmtId="0" fontId="60" fillId="15" borderId="39" xfId="3" applyFont="1" applyFill="1" applyBorder="1"/>
    <xf numFmtId="0" fontId="60" fillId="15" borderId="41" xfId="3" applyFont="1" applyFill="1" applyBorder="1"/>
    <xf numFmtId="0" fontId="4" fillId="0" borderId="16" xfId="3" applyBorder="1" applyAlignment="1">
      <alignment horizontal="center" vertical="center"/>
    </xf>
    <xf numFmtId="0" fontId="56" fillId="15" borderId="21" xfId="3" applyFont="1" applyFill="1" applyBorder="1" applyAlignment="1">
      <alignment horizontal="center"/>
    </xf>
    <xf numFmtId="0" fontId="4" fillId="0" borderId="44" xfId="3" applyBorder="1"/>
    <xf numFmtId="1" fontId="61" fillId="0" borderId="0" xfId="3" applyNumberFormat="1" applyFont="1"/>
    <xf numFmtId="0" fontId="60" fillId="15" borderId="46" xfId="3" applyFont="1" applyFill="1" applyBorder="1" applyAlignment="1">
      <alignment horizontal="center" vertical="center"/>
    </xf>
    <xf numFmtId="0" fontId="4" fillId="0" borderId="49" xfId="3" applyBorder="1" applyAlignment="1">
      <alignment horizontal="center" vertical="center"/>
    </xf>
    <xf numFmtId="0" fontId="4" fillId="15" borderId="50" xfId="3" applyFill="1" applyBorder="1" applyAlignment="1">
      <alignment wrapText="1"/>
    </xf>
    <xf numFmtId="0" fontId="57" fillId="18" borderId="18" xfId="3" applyFont="1" applyFill="1" applyBorder="1" applyAlignment="1">
      <alignment vertical="center" wrapText="1"/>
    </xf>
    <xf numFmtId="17" fontId="57" fillId="0" borderId="28" xfId="3" applyNumberFormat="1" applyFont="1" applyBorder="1" applyAlignment="1">
      <alignment vertical="center" wrapText="1"/>
    </xf>
    <xf numFmtId="17" fontId="67" fillId="0" borderId="28" xfId="3" applyNumberFormat="1" applyFont="1" applyBorder="1" applyAlignment="1">
      <alignment horizontal="center" vertical="center" wrapText="1"/>
    </xf>
    <xf numFmtId="0" fontId="57" fillId="18" borderId="28" xfId="3" applyFont="1" applyFill="1" applyBorder="1" applyAlignment="1">
      <alignment vertical="center" wrapText="1"/>
    </xf>
    <xf numFmtId="0" fontId="4" fillId="0" borderId="0" xfId="3" applyAlignment="1">
      <alignment vertical="center" wrapText="1"/>
    </xf>
    <xf numFmtId="0" fontId="57" fillId="18" borderId="35" xfId="3" applyFont="1" applyFill="1" applyBorder="1" applyAlignment="1">
      <alignment vertical="center" wrapText="1"/>
    </xf>
    <xf numFmtId="0" fontId="57" fillId="0" borderId="17" xfId="3" applyFont="1" applyBorder="1" applyAlignment="1">
      <alignment vertical="center" wrapText="1"/>
    </xf>
    <xf numFmtId="0" fontId="67" fillId="0" borderId="17" xfId="3" applyFont="1" applyBorder="1" applyAlignment="1">
      <alignment horizontal="center" vertical="center" wrapText="1"/>
    </xf>
    <xf numFmtId="0" fontId="43" fillId="2" borderId="0" xfId="0" applyFont="1" applyFill="1"/>
    <xf numFmtId="0" fontId="23" fillId="2" borderId="0" xfId="0" applyFont="1" applyFill="1"/>
    <xf numFmtId="0" fontId="52" fillId="2" borderId="23" xfId="0" applyFont="1" applyFill="1" applyBorder="1"/>
    <xf numFmtId="0" fontId="44" fillId="9" borderId="0" xfId="0" applyFont="1" applyFill="1" applyAlignment="1">
      <alignment horizontal="right"/>
    </xf>
    <xf numFmtId="0" fontId="21" fillId="9" borderId="0" xfId="0" applyFont="1" applyFill="1"/>
    <xf numFmtId="0" fontId="47" fillId="0" borderId="0" xfId="0" applyFont="1"/>
    <xf numFmtId="0" fontId="0" fillId="9" borderId="10" xfId="0" applyFill="1" applyBorder="1"/>
    <xf numFmtId="0" fontId="0" fillId="9" borderId="11" xfId="0" applyFill="1" applyBorder="1"/>
    <xf numFmtId="0" fontId="42" fillId="2" borderId="11" xfId="0" applyFont="1" applyFill="1" applyBorder="1" applyAlignment="1">
      <alignment horizontal="left"/>
    </xf>
    <xf numFmtId="0" fontId="51" fillId="0" borderId="11" xfId="0" applyFont="1" applyBorder="1" applyAlignment="1">
      <alignment horizontal="left"/>
    </xf>
    <xf numFmtId="0" fontId="10" fillId="9" borderId="12" xfId="0" quotePrefix="1" applyFont="1" applyFill="1" applyBorder="1"/>
    <xf numFmtId="0" fontId="10" fillId="9" borderId="11" xfId="0" quotePrefix="1" applyFont="1" applyFill="1" applyBorder="1"/>
    <xf numFmtId="0" fontId="14" fillId="3" borderId="51" xfId="0" applyFont="1" applyFill="1" applyBorder="1"/>
    <xf numFmtId="0" fontId="10" fillId="9" borderId="13" xfId="0" applyFont="1" applyFill="1" applyBorder="1"/>
    <xf numFmtId="0" fontId="10" fillId="9" borderId="0" xfId="0" applyFont="1" applyFill="1"/>
    <xf numFmtId="0" fontId="42" fillId="2" borderId="0" xfId="0" applyFont="1" applyFill="1" applyAlignment="1">
      <alignment horizontal="left"/>
    </xf>
    <xf numFmtId="0" fontId="42" fillId="9" borderId="0" xfId="0" applyFont="1" applyFill="1" applyAlignment="1">
      <alignment horizontal="left"/>
    </xf>
    <xf numFmtId="0" fontId="10" fillId="0" borderId="23" xfId="0" applyFont="1" applyBorder="1"/>
    <xf numFmtId="0" fontId="14" fillId="3" borderId="52" xfId="0" applyFont="1" applyFill="1" applyBorder="1"/>
    <xf numFmtId="0" fontId="73" fillId="0" borderId="0" xfId="0" applyFont="1"/>
    <xf numFmtId="0" fontId="10" fillId="0" borderId="0" xfId="0" applyFont="1"/>
    <xf numFmtId="0" fontId="44" fillId="16" borderId="0" xfId="0" applyFont="1" applyFill="1" applyAlignment="1">
      <alignment horizontal="right"/>
    </xf>
    <xf numFmtId="0" fontId="20" fillId="9" borderId="23" xfId="0" applyFont="1" applyFill="1" applyBorder="1"/>
    <xf numFmtId="0" fontId="10" fillId="9" borderId="23" xfId="0" quotePrefix="1" applyFont="1" applyFill="1" applyBorder="1"/>
    <xf numFmtId="0" fontId="10" fillId="9" borderId="0" xfId="0" quotePrefix="1" applyFont="1" applyFill="1"/>
    <xf numFmtId="0" fontId="9" fillId="9" borderId="13" xfId="0" applyFont="1" applyFill="1" applyBorder="1"/>
    <xf numFmtId="0" fontId="9" fillId="9" borderId="0" xfId="0" applyFont="1" applyFill="1"/>
    <xf numFmtId="0" fontId="9" fillId="9" borderId="23" xfId="0" applyFont="1" applyFill="1" applyBorder="1"/>
    <xf numFmtId="0" fontId="74" fillId="0" borderId="0" xfId="0" applyFont="1"/>
    <xf numFmtId="0" fontId="0" fillId="9" borderId="0" xfId="0" applyFill="1"/>
    <xf numFmtId="0" fontId="26" fillId="9" borderId="0" xfId="0" applyFont="1" applyFill="1"/>
    <xf numFmtId="0" fontId="9" fillId="16" borderId="0" xfId="0" applyFont="1" applyFill="1"/>
    <xf numFmtId="0" fontId="9" fillId="16" borderId="23" xfId="0" applyFont="1" applyFill="1" applyBorder="1"/>
    <xf numFmtId="0" fontId="49" fillId="16" borderId="2" xfId="0" applyFont="1" applyFill="1" applyBorder="1" applyAlignment="1">
      <alignment horizontal="left"/>
    </xf>
    <xf numFmtId="0" fontId="49" fillId="16" borderId="0" xfId="0" applyFont="1" applyFill="1" applyAlignment="1">
      <alignment horizontal="left"/>
    </xf>
    <xf numFmtId="0" fontId="11" fillId="9" borderId="0" xfId="0" applyFont="1" applyFill="1"/>
    <xf numFmtId="0" fontId="20" fillId="16" borderId="0" xfId="0" applyFont="1" applyFill="1"/>
    <xf numFmtId="0" fontId="44" fillId="0" borderId="0" xfId="0" applyFont="1"/>
    <xf numFmtId="0" fontId="20" fillId="0" borderId="0" xfId="0" applyFont="1"/>
    <xf numFmtId="0" fontId="9" fillId="0" borderId="0" xfId="0" applyFont="1" applyAlignment="1">
      <alignment horizontal="center"/>
    </xf>
    <xf numFmtId="0" fontId="50" fillId="0" borderId="0" xfId="0" applyFont="1"/>
    <xf numFmtId="0" fontId="75" fillId="0" borderId="0" xfId="0" applyFont="1"/>
    <xf numFmtId="0" fontId="0" fillId="9" borderId="13" xfId="0" applyFill="1" applyBorder="1"/>
    <xf numFmtId="0" fontId="44" fillId="9" borderId="0" xfId="0" applyFont="1" applyFill="1"/>
    <xf numFmtId="0" fontId="44" fillId="9" borderId="23" xfId="0" applyFont="1" applyFill="1" applyBorder="1"/>
    <xf numFmtId="0" fontId="31" fillId="9" borderId="0" xfId="0" applyFont="1" applyFill="1"/>
    <xf numFmtId="0" fontId="44" fillId="9" borderId="2" xfId="0" applyFont="1" applyFill="1" applyBorder="1"/>
    <xf numFmtId="0" fontId="45" fillId="9" borderId="0" xfId="0" applyFont="1" applyFill="1" applyAlignment="1">
      <alignment horizontal="left"/>
    </xf>
    <xf numFmtId="0" fontId="46" fillId="9" borderId="0" xfId="0" applyFont="1" applyFill="1" applyAlignment="1">
      <alignment horizontal="left"/>
    </xf>
    <xf numFmtId="0" fontId="8" fillId="9" borderId="23" xfId="0" applyFont="1" applyFill="1" applyBorder="1"/>
    <xf numFmtId="0" fontId="8" fillId="9" borderId="0" xfId="0" applyFont="1" applyFill="1"/>
    <xf numFmtId="0" fontId="44" fillId="5" borderId="2" xfId="0" applyFont="1" applyFill="1" applyBorder="1" applyAlignment="1">
      <alignment horizontal="left"/>
    </xf>
    <xf numFmtId="0" fontId="14" fillId="20" borderId="52" xfId="0" applyFont="1" applyFill="1" applyBorder="1"/>
    <xf numFmtId="0" fontId="44" fillId="16" borderId="0" xfId="0" applyFont="1" applyFill="1" applyAlignment="1">
      <alignment horizontal="left"/>
    </xf>
    <xf numFmtId="0" fontId="32" fillId="3" borderId="13" xfId="0" applyFont="1" applyFill="1" applyBorder="1"/>
    <xf numFmtId="0" fontId="78" fillId="8" borderId="2" xfId="0" applyFont="1" applyFill="1" applyBorder="1" applyAlignment="1">
      <alignment horizontal="center"/>
    </xf>
    <xf numFmtId="0" fontId="79" fillId="2" borderId="0" xfId="0" applyFont="1" applyFill="1" applyAlignment="1">
      <alignment horizontal="right"/>
    </xf>
    <xf numFmtId="0" fontId="32" fillId="3" borderId="0" xfId="0" applyFont="1" applyFill="1"/>
    <xf numFmtId="0" fontId="43" fillId="20" borderId="52" xfId="0" applyFont="1" applyFill="1" applyBorder="1"/>
    <xf numFmtId="0" fontId="52" fillId="0" borderId="0" xfId="0" applyFont="1"/>
    <xf numFmtId="0" fontId="21" fillId="0" borderId="0" xfId="0" applyFont="1"/>
    <xf numFmtId="0" fontId="78" fillId="8" borderId="9" xfId="0" applyFont="1" applyFill="1" applyBorder="1" applyAlignment="1">
      <alignment horizontal="center"/>
    </xf>
    <xf numFmtId="49" fontId="19" fillId="8" borderId="2" xfId="0" applyNumberFormat="1" applyFont="1" applyFill="1" applyBorder="1" applyAlignment="1">
      <alignment horizontal="center"/>
    </xf>
    <xf numFmtId="0" fontId="19" fillId="2" borderId="0" xfId="0" applyFont="1" applyFill="1" applyAlignment="1">
      <alignment horizontal="center"/>
    </xf>
    <xf numFmtId="0" fontId="76" fillId="0" borderId="0" xfId="0" applyFont="1" applyAlignment="1">
      <alignment horizontal="left"/>
    </xf>
    <xf numFmtId="0" fontId="7" fillId="9" borderId="13" xfId="0" applyFont="1" applyFill="1" applyBorder="1"/>
    <xf numFmtId="0" fontId="77" fillId="0" borderId="0" xfId="0" applyFont="1"/>
    <xf numFmtId="0" fontId="7" fillId="0" borderId="0" xfId="0" applyFont="1"/>
    <xf numFmtId="2" fontId="44" fillId="9" borderId="0" xfId="0" applyNumberFormat="1" applyFont="1" applyFill="1"/>
    <xf numFmtId="0" fontId="44" fillId="9" borderId="0" xfId="0" applyFont="1" applyFill="1" applyAlignment="1">
      <alignment wrapText="1"/>
    </xf>
    <xf numFmtId="0" fontId="0" fillId="9" borderId="0" xfId="0" applyFill="1" applyAlignment="1">
      <alignment horizontal="left" vertical="center"/>
    </xf>
    <xf numFmtId="0" fontId="44" fillId="9" borderId="0" xfId="0" applyFont="1" applyFill="1" applyAlignment="1">
      <alignment horizontal="left"/>
    </xf>
    <xf numFmtId="0" fontId="45" fillId="9" borderId="0" xfId="0" applyFont="1" applyFill="1"/>
    <xf numFmtId="0" fontId="46" fillId="9" borderId="0" xfId="0" applyFont="1" applyFill="1"/>
    <xf numFmtId="0" fontId="44" fillId="9" borderId="11" xfId="0" applyFont="1" applyFill="1" applyBorder="1"/>
    <xf numFmtId="0" fontId="20" fillId="9" borderId="11" xfId="0" applyFont="1" applyFill="1" applyBorder="1" applyAlignment="1">
      <alignment horizontal="center"/>
    </xf>
    <xf numFmtId="0" fontId="8" fillId="9" borderId="11" xfId="0" applyFont="1" applyFill="1" applyBorder="1"/>
    <xf numFmtId="0" fontId="8" fillId="9" borderId="12" xfId="0" applyFont="1" applyFill="1" applyBorder="1"/>
    <xf numFmtId="2" fontId="0" fillId="0" borderId="0" xfId="0" applyNumberFormat="1"/>
    <xf numFmtId="0" fontId="0" fillId="9" borderId="15" xfId="0" applyFill="1" applyBorder="1"/>
    <xf numFmtId="0" fontId="44" fillId="9" borderId="16" xfId="0" applyFont="1" applyFill="1" applyBorder="1"/>
    <xf numFmtId="0" fontId="8" fillId="9" borderId="16" xfId="0" applyFont="1" applyFill="1" applyBorder="1"/>
    <xf numFmtId="0" fontId="8" fillId="9" borderId="17" xfId="0" applyFont="1" applyFill="1" applyBorder="1"/>
    <xf numFmtId="0" fontId="20" fillId="9" borderId="11" xfId="0" applyFont="1" applyFill="1" applyBorder="1"/>
    <xf numFmtId="0" fontId="47" fillId="0" borderId="23" xfId="0" applyFont="1" applyBorder="1"/>
    <xf numFmtId="0" fontId="44" fillId="9" borderId="17" xfId="0" applyFont="1" applyFill="1" applyBorder="1"/>
    <xf numFmtId="0" fontId="8" fillId="9" borderId="0" xfId="0" applyFont="1" applyFill="1" applyAlignment="1">
      <alignment horizontal="left"/>
    </xf>
    <xf numFmtId="0" fontId="0" fillId="8" borderId="2" xfId="0" applyFill="1" applyBorder="1" applyAlignment="1">
      <alignment horizontal="right"/>
    </xf>
    <xf numFmtId="0" fontId="8" fillId="9" borderId="0" xfId="0" applyFont="1" applyFill="1" applyAlignment="1">
      <alignment horizontal="center"/>
    </xf>
    <xf numFmtId="0" fontId="14" fillId="3" borderId="16" xfId="0" applyFont="1" applyFill="1" applyBorder="1"/>
    <xf numFmtId="0" fontId="14" fillId="3" borderId="35" xfId="0" applyFont="1" applyFill="1" applyBorder="1"/>
    <xf numFmtId="0" fontId="19" fillId="12" borderId="2" xfId="0" applyFont="1" applyFill="1" applyBorder="1" applyProtection="1">
      <protection locked="0"/>
    </xf>
    <xf numFmtId="0" fontId="8" fillId="12" borderId="2" xfId="0" applyFont="1" applyFill="1" applyBorder="1" applyAlignment="1" applyProtection="1">
      <alignment horizontal="left"/>
      <protection locked="0"/>
    </xf>
    <xf numFmtId="0" fontId="15" fillId="3" borderId="18" xfId="0" applyFont="1" applyFill="1" applyBorder="1" applyAlignment="1" applyProtection="1">
      <alignment horizontal="center"/>
      <protection locked="0"/>
    </xf>
    <xf numFmtId="0" fontId="23" fillId="2" borderId="11" xfId="0" applyFont="1" applyFill="1" applyBorder="1" applyAlignment="1">
      <alignment horizontal="center"/>
    </xf>
    <xf numFmtId="0" fontId="0" fillId="7" borderId="0" xfId="0" applyFill="1"/>
    <xf numFmtId="0" fontId="23" fillId="7" borderId="0" xfId="0" applyFont="1" applyFill="1"/>
    <xf numFmtId="14" fontId="23" fillId="0" borderId="0" xfId="0" applyNumberFormat="1" applyFont="1"/>
    <xf numFmtId="0" fontId="23" fillId="11" borderId="0" xfId="0" applyFont="1" applyFill="1"/>
    <xf numFmtId="0" fontId="26" fillId="0" borderId="0" xfId="0" applyFont="1"/>
    <xf numFmtId="0" fontId="23" fillId="0" borderId="23" xfId="0" applyFont="1" applyBorder="1"/>
    <xf numFmtId="172" fontId="23" fillId="0" borderId="0" xfId="0" applyNumberFormat="1" applyFont="1"/>
    <xf numFmtId="169" fontId="23" fillId="0" borderId="23" xfId="0" applyNumberFormat="1" applyFont="1" applyBorder="1" applyAlignment="1">
      <alignment horizontal="center"/>
    </xf>
    <xf numFmtId="0" fontId="23" fillId="2" borderId="23" xfId="0" applyFont="1" applyFill="1" applyBorder="1"/>
    <xf numFmtId="0" fontId="28" fillId="0" borderId="0" xfId="0" applyFont="1"/>
    <xf numFmtId="0" fontId="23" fillId="0" borderId="0" xfId="0" applyFont="1" applyAlignment="1">
      <alignment horizontal="left"/>
    </xf>
    <xf numFmtId="0" fontId="23" fillId="2" borderId="13" xfId="0" applyFont="1" applyFill="1" applyBorder="1" applyAlignment="1">
      <alignment horizontal="left"/>
    </xf>
    <xf numFmtId="0" fontId="23" fillId="2" borderId="0" xfId="0" applyFont="1" applyFill="1" applyAlignment="1">
      <alignment horizontal="center" wrapText="1"/>
    </xf>
    <xf numFmtId="0" fontId="23" fillId="0" borderId="0" xfId="0" applyFont="1" applyAlignment="1">
      <alignment horizontal="right" vertical="center" wrapText="1"/>
    </xf>
    <xf numFmtId="0" fontId="23" fillId="0" borderId="13" xfId="0" applyFont="1" applyBorder="1"/>
    <xf numFmtId="0" fontId="23" fillId="0" borderId="13" xfId="0" applyFont="1" applyBorder="1" applyAlignment="1">
      <alignment horizontal="right"/>
    </xf>
    <xf numFmtId="0" fontId="23" fillId="2" borderId="13" xfId="0" applyFont="1" applyFill="1" applyBorder="1"/>
    <xf numFmtId="10" fontId="23" fillId="0" borderId="0" xfId="0" applyNumberFormat="1" applyFont="1"/>
    <xf numFmtId="0" fontId="23" fillId="0" borderId="0" xfId="0" applyFont="1" applyAlignment="1">
      <alignment horizontal="right"/>
    </xf>
    <xf numFmtId="0" fontId="23" fillId="2" borderId="0" xfId="0" applyFont="1" applyFill="1" applyAlignment="1">
      <alignment vertical="top"/>
    </xf>
    <xf numFmtId="0" fontId="23" fillId="0" borderId="0" xfId="0" applyFont="1" applyAlignment="1">
      <alignment horizontal="right" vertical="center"/>
    </xf>
    <xf numFmtId="0" fontId="23" fillId="0" borderId="16" xfId="0" applyFont="1" applyBorder="1"/>
    <xf numFmtId="0" fontId="23" fillId="0" borderId="16" xfId="0" applyFont="1" applyBorder="1" applyAlignment="1">
      <alignment horizontal="left"/>
    </xf>
    <xf numFmtId="0" fontId="23" fillId="7" borderId="13" xfId="0" applyFont="1" applyFill="1" applyBorder="1"/>
    <xf numFmtId="0" fontId="32" fillId="7" borderId="0" xfId="0" applyFont="1" applyFill="1" applyAlignment="1">
      <alignment horizontal="right"/>
    </xf>
    <xf numFmtId="0" fontId="23" fillId="7" borderId="0" xfId="0" applyFont="1" applyFill="1" applyAlignment="1">
      <alignment horizontal="left"/>
    </xf>
    <xf numFmtId="0" fontId="23" fillId="7" borderId="23" xfId="0" applyFont="1" applyFill="1" applyBorder="1"/>
    <xf numFmtId="0" fontId="27" fillId="9" borderId="13" xfId="0" applyFont="1" applyFill="1" applyBorder="1"/>
    <xf numFmtId="0" fontId="23" fillId="9" borderId="0" xfId="0" applyFont="1" applyFill="1"/>
    <xf numFmtId="0" fontId="23" fillId="9" borderId="23" xfId="0" applyFont="1" applyFill="1" applyBorder="1"/>
    <xf numFmtId="0" fontId="23" fillId="9" borderId="13" xfId="0" applyFont="1" applyFill="1" applyBorder="1"/>
    <xf numFmtId="0" fontId="23" fillId="9" borderId="0" xfId="0" applyFont="1" applyFill="1" applyAlignment="1">
      <alignment wrapText="1"/>
    </xf>
    <xf numFmtId="0" fontId="23" fillId="0" borderId="13" xfId="0" applyFont="1" applyBorder="1" applyAlignment="1">
      <alignment horizontal="right" vertical="top"/>
    </xf>
    <xf numFmtId="0" fontId="32" fillId="9" borderId="0" xfId="0" applyFont="1" applyFill="1" applyAlignment="1">
      <alignment horizontal="right"/>
    </xf>
    <xf numFmtId="0" fontId="23" fillId="9" borderId="0" xfId="0" applyFont="1" applyFill="1" applyAlignment="1">
      <alignment horizontal="left"/>
    </xf>
    <xf numFmtId="0" fontId="31" fillId="9" borderId="13" xfId="0" applyFont="1" applyFill="1" applyBorder="1"/>
    <xf numFmtId="0" fontId="23" fillId="9" borderId="0" xfId="0" applyFont="1" applyFill="1" applyAlignment="1">
      <alignment horizontal="center"/>
    </xf>
    <xf numFmtId="0" fontId="23" fillId="5" borderId="2" xfId="0" applyFont="1" applyFill="1" applyBorder="1" applyAlignment="1">
      <alignment horizontal="center" vertical="top" wrapText="1"/>
    </xf>
    <xf numFmtId="0" fontId="31" fillId="2" borderId="13" xfId="0" applyFont="1" applyFill="1" applyBorder="1"/>
    <xf numFmtId="1" fontId="23" fillId="2" borderId="0" xfId="0" applyNumberFormat="1" applyFont="1" applyFill="1" applyAlignment="1">
      <alignment horizontal="center"/>
    </xf>
    <xf numFmtId="0" fontId="23" fillId="7" borderId="15" xfId="0" applyFont="1" applyFill="1" applyBorder="1" applyAlignment="1">
      <alignment horizontal="left" vertical="top" wrapText="1"/>
    </xf>
    <xf numFmtId="0" fontId="23" fillId="7" borderId="16" xfId="0" applyFont="1" applyFill="1" applyBorder="1" applyAlignment="1">
      <alignment horizontal="left" vertical="top" wrapText="1"/>
    </xf>
    <xf numFmtId="0" fontId="23" fillId="7" borderId="16" xfId="0" applyFont="1" applyFill="1" applyBorder="1"/>
    <xf numFmtId="0" fontId="23" fillId="7" borderId="17" xfId="0" applyFont="1" applyFill="1" applyBorder="1"/>
    <xf numFmtId="0" fontId="23" fillId="7" borderId="15" xfId="0" applyFont="1" applyFill="1" applyBorder="1"/>
    <xf numFmtId="166" fontId="23" fillId="0" borderId="0" xfId="0" applyNumberFormat="1" applyFont="1"/>
    <xf numFmtId="2" fontId="23" fillId="5" borderId="2" xfId="0" applyNumberFormat="1" applyFont="1" applyFill="1" applyBorder="1" applyAlignment="1">
      <alignment horizontal="left"/>
    </xf>
    <xf numFmtId="166" fontId="23" fillId="2" borderId="0" xfId="0" applyNumberFormat="1" applyFont="1" applyFill="1"/>
    <xf numFmtId="166" fontId="23" fillId="0" borderId="0" xfId="0" applyNumberFormat="1" applyFont="1" applyAlignment="1">
      <alignment horizontal="center"/>
    </xf>
    <xf numFmtId="170" fontId="23" fillId="0" borderId="23" xfId="0" applyNumberFormat="1" applyFont="1" applyBorder="1" applyAlignment="1">
      <alignment horizontal="left"/>
    </xf>
    <xf numFmtId="0" fontId="37" fillId="2" borderId="23" xfId="0" applyFont="1" applyFill="1" applyBorder="1"/>
    <xf numFmtId="0" fontId="24" fillId="2" borderId="0" xfId="0" applyFont="1" applyFill="1"/>
    <xf numFmtId="0" fontId="35" fillId="2" borderId="0" xfId="0" applyFont="1" applyFill="1" applyAlignment="1">
      <alignment horizontal="center"/>
    </xf>
    <xf numFmtId="0" fontId="36" fillId="2" borderId="0" xfId="0" applyFont="1" applyFill="1" applyAlignment="1">
      <alignment horizontal="center"/>
    </xf>
    <xf numFmtId="0" fontId="37" fillId="2" borderId="0" xfId="0" applyFont="1" applyFill="1" applyAlignment="1">
      <alignment horizontal="center"/>
    </xf>
    <xf numFmtId="0" fontId="37" fillId="0" borderId="0" xfId="0" applyFont="1" applyAlignment="1">
      <alignment horizontal="center"/>
    </xf>
    <xf numFmtId="171" fontId="23" fillId="5" borderId="2" xfId="0" applyNumberFormat="1" applyFont="1" applyFill="1" applyBorder="1" applyAlignment="1">
      <alignment horizontal="center"/>
    </xf>
    <xf numFmtId="0" fontId="37" fillId="2" borderId="0" xfId="0" applyFont="1" applyFill="1"/>
    <xf numFmtId="0" fontId="37" fillId="5" borderId="2" xfId="0" applyFont="1" applyFill="1" applyBorder="1" applyAlignment="1">
      <alignment horizontal="center"/>
    </xf>
    <xf numFmtId="0" fontId="37" fillId="0" borderId="0" xfId="0" applyFont="1" applyAlignment="1">
      <alignment horizontal="left"/>
    </xf>
    <xf numFmtId="0" fontId="37" fillId="0" borderId="0" xfId="0" applyFont="1"/>
    <xf numFmtId="0" fontId="23" fillId="7" borderId="0" xfId="0" applyFont="1" applyFill="1" applyAlignment="1">
      <alignment horizontal="center"/>
    </xf>
    <xf numFmtId="0" fontId="37" fillId="7" borderId="0" xfId="0" applyFont="1" applyFill="1" applyAlignment="1">
      <alignment horizontal="center"/>
    </xf>
    <xf numFmtId="0" fontId="37" fillId="7" borderId="0" xfId="0" applyFont="1" applyFill="1"/>
    <xf numFmtId="0" fontId="37" fillId="7" borderId="0" xfId="0" applyFont="1" applyFill="1" applyAlignment="1">
      <alignment horizontal="left"/>
    </xf>
    <xf numFmtId="0" fontId="20" fillId="2" borderId="13" xfId="0" applyFont="1" applyFill="1" applyBorder="1"/>
    <xf numFmtId="0" fontId="23" fillId="0" borderId="4" xfId="0" applyFont="1" applyBorder="1"/>
    <xf numFmtId="0" fontId="38" fillId="2" borderId="11" xfId="0" applyFont="1" applyFill="1" applyBorder="1" applyAlignment="1">
      <alignment horizontal="center" wrapText="1"/>
    </xf>
    <xf numFmtId="0" fontId="25" fillId="2" borderId="10" xfId="0" applyFont="1" applyFill="1" applyBorder="1"/>
    <xf numFmtId="0" fontId="23" fillId="2" borderId="11" xfId="0" applyFont="1" applyFill="1" applyBorder="1"/>
    <xf numFmtId="0" fontId="23" fillId="0" borderId="11" xfId="0" applyFont="1" applyBorder="1"/>
    <xf numFmtId="0" fontId="23" fillId="2" borderId="12" xfId="0" applyFont="1" applyFill="1" applyBorder="1"/>
    <xf numFmtId="166" fontId="23" fillId="4" borderId="2" xfId="0" applyNumberFormat="1" applyFont="1" applyFill="1" applyBorder="1"/>
    <xf numFmtId="0" fontId="23" fillId="9" borderId="0" xfId="0" applyFont="1" applyFill="1" applyAlignment="1">
      <alignment horizontal="right"/>
    </xf>
    <xf numFmtId="0" fontId="23" fillId="9" borderId="16" xfId="0" applyFont="1" applyFill="1" applyBorder="1"/>
    <xf numFmtId="0" fontId="23" fillId="9" borderId="17" xfId="0" applyFont="1" applyFill="1" applyBorder="1"/>
    <xf numFmtId="0" fontId="39" fillId="0" borderId="0" xfId="0" applyFont="1"/>
    <xf numFmtId="0" fontId="40" fillId="0" borderId="0" xfId="0" applyFont="1"/>
    <xf numFmtId="0" fontId="31" fillId="0" borderId="0" xfId="0" applyFont="1"/>
    <xf numFmtId="0" fontId="55" fillId="9" borderId="0" xfId="0" applyFont="1" applyFill="1"/>
    <xf numFmtId="0" fontId="44" fillId="8" borderId="2" xfId="0" applyFont="1" applyFill="1" applyBorder="1" applyAlignment="1">
      <alignment horizontal="left"/>
    </xf>
    <xf numFmtId="49" fontId="6" fillId="19" borderId="0" xfId="0" applyNumberFormat="1" applyFont="1" applyFill="1"/>
    <xf numFmtId="49" fontId="0" fillId="19" borderId="0" xfId="0" applyNumberFormat="1" applyFill="1"/>
    <xf numFmtId="0" fontId="6" fillId="0" borderId="15" xfId="0" applyFont="1" applyBorder="1"/>
    <xf numFmtId="0" fontId="6" fillId="0" borderId="17" xfId="0" applyFont="1" applyBorder="1"/>
    <xf numFmtId="0" fontId="9" fillId="0" borderId="0" xfId="0" applyFont="1" applyProtection="1">
      <protection locked="0"/>
    </xf>
    <xf numFmtId="0" fontId="87" fillId="0" borderId="0" xfId="0" applyFont="1" applyAlignment="1">
      <alignment horizontal="left"/>
    </xf>
    <xf numFmtId="49" fontId="9" fillId="0" borderId="11" xfId="0" applyNumberFormat="1" applyFont="1" applyBorder="1" applyAlignment="1">
      <alignment horizontal="center" wrapText="1"/>
    </xf>
    <xf numFmtId="49" fontId="0" fillId="0" borderId="0" xfId="0" applyNumberFormat="1" applyAlignment="1">
      <alignment horizontal="center"/>
    </xf>
    <xf numFmtId="1" fontId="44" fillId="8" borderId="2" xfId="0" applyNumberFormat="1" applyFont="1" applyFill="1" applyBorder="1" applyAlignment="1">
      <alignment horizontal="center"/>
    </xf>
    <xf numFmtId="0" fontId="6" fillId="0" borderId="23" xfId="0" applyFont="1" applyBorder="1"/>
    <xf numFmtId="49" fontId="19" fillId="2" borderId="0" xfId="0" applyNumberFormat="1" applyFont="1" applyFill="1" applyAlignment="1">
      <alignment horizontal="center"/>
    </xf>
    <xf numFmtId="0" fontId="55" fillId="2" borderId="0" xfId="0" applyFont="1" applyFill="1"/>
    <xf numFmtId="49" fontId="0" fillId="0" borderId="13" xfId="0" applyNumberFormat="1" applyBorder="1" applyAlignment="1">
      <alignment horizontal="center"/>
    </xf>
    <xf numFmtId="0" fontId="0" fillId="0" borderId="16" xfId="0" applyBorder="1" applyAlignment="1">
      <alignment horizontal="center"/>
    </xf>
    <xf numFmtId="0" fontId="0" fillId="0" borderId="0" xfId="0" applyAlignment="1">
      <alignment horizontal="left"/>
    </xf>
    <xf numFmtId="49" fontId="0" fillId="0" borderId="13" xfId="0" applyNumberFormat="1" applyBorder="1" applyAlignment="1">
      <alignment horizontal="left"/>
    </xf>
    <xf numFmtId="0" fontId="6" fillId="0" borderId="11" xfId="0" applyFont="1" applyBorder="1"/>
    <xf numFmtId="49" fontId="88" fillId="0" borderId="0" xfId="8" applyNumberFormat="1"/>
    <xf numFmtId="0" fontId="88" fillId="0" borderId="0" xfId="8"/>
    <xf numFmtId="0" fontId="9" fillId="0" borderId="10" xfId="8" applyFont="1" applyBorder="1" applyAlignment="1">
      <alignment horizontal="center"/>
    </xf>
    <xf numFmtId="0" fontId="9" fillId="0" borderId="11" xfId="8" applyFont="1" applyBorder="1" applyAlignment="1">
      <alignment horizontal="center"/>
    </xf>
    <xf numFmtId="0" fontId="9" fillId="0" borderId="12" xfId="8" applyFont="1" applyBorder="1" applyAlignment="1">
      <alignment horizontal="center"/>
    </xf>
    <xf numFmtId="49" fontId="88" fillId="0" borderId="13" xfId="8" applyNumberFormat="1" applyBorder="1" applyAlignment="1">
      <alignment horizontal="center"/>
    </xf>
    <xf numFmtId="49" fontId="88" fillId="0" borderId="0" xfId="8" applyNumberFormat="1" applyAlignment="1">
      <alignment horizontal="center"/>
    </xf>
    <xf numFmtId="0" fontId="88" fillId="0" borderId="0" xfId="8" applyAlignment="1">
      <alignment horizontal="center"/>
    </xf>
    <xf numFmtId="49" fontId="88" fillId="0" borderId="23" xfId="8" applyNumberFormat="1" applyBorder="1" applyAlignment="1">
      <alignment horizontal="center"/>
    </xf>
    <xf numFmtId="49" fontId="88" fillId="0" borderId="15" xfId="8" applyNumberFormat="1" applyBorder="1" applyAlignment="1">
      <alignment horizontal="center"/>
    </xf>
    <xf numFmtId="49" fontId="88" fillId="0" borderId="16" xfId="8" applyNumberFormat="1" applyBorder="1" applyAlignment="1">
      <alignment horizontal="center"/>
    </xf>
    <xf numFmtId="0" fontId="88" fillId="0" borderId="16" xfId="8" applyBorder="1" applyAlignment="1">
      <alignment horizontal="center"/>
    </xf>
    <xf numFmtId="49" fontId="88" fillId="0" borderId="17" xfId="8" applyNumberFormat="1" applyBorder="1" applyAlignment="1">
      <alignment horizontal="center"/>
    </xf>
    <xf numFmtId="49" fontId="88" fillId="0" borderId="13" xfId="9" applyNumberFormat="1" applyBorder="1"/>
    <xf numFmtId="49" fontId="88" fillId="0" borderId="0" xfId="9" applyNumberFormat="1" applyAlignment="1">
      <alignment horizontal="center"/>
    </xf>
    <xf numFmtId="49" fontId="88" fillId="0" borderId="15" xfId="9" applyNumberFormat="1" applyBorder="1"/>
    <xf numFmtId="49" fontId="88" fillId="0" borderId="16" xfId="9" applyNumberFormat="1" applyBorder="1" applyAlignment="1">
      <alignment horizontal="center"/>
    </xf>
    <xf numFmtId="0" fontId="6" fillId="19" borderId="10" xfId="0" applyFont="1" applyFill="1" applyBorder="1"/>
    <xf numFmtId="0" fontId="0" fillId="19" borderId="11" xfId="0" applyFill="1" applyBorder="1" applyAlignment="1">
      <alignment wrapText="1"/>
    </xf>
    <xf numFmtId="49" fontId="9" fillId="0" borderId="0" xfId="0" applyNumberFormat="1" applyFont="1" applyAlignment="1">
      <alignment horizontal="center"/>
    </xf>
    <xf numFmtId="49" fontId="88" fillId="0" borderId="13" xfId="10" applyNumberFormat="1" applyBorder="1"/>
    <xf numFmtId="49" fontId="88" fillId="0" borderId="23" xfId="10" applyNumberFormat="1" applyBorder="1"/>
    <xf numFmtId="49" fontId="88" fillId="0" borderId="15" xfId="10" applyNumberFormat="1" applyBorder="1"/>
    <xf numFmtId="49" fontId="88" fillId="0" borderId="17" xfId="10" applyNumberFormat="1" applyBorder="1"/>
    <xf numFmtId="0" fontId="44" fillId="0" borderId="0" xfId="0" applyFont="1" applyAlignment="1">
      <alignment horizontal="right"/>
    </xf>
    <xf numFmtId="0" fontId="44" fillId="0" borderId="11" xfId="0" applyFont="1" applyBorder="1" applyAlignment="1">
      <alignment horizontal="left"/>
    </xf>
    <xf numFmtId="176" fontId="44" fillId="0" borderId="11" xfId="0" applyNumberFormat="1" applyFont="1" applyBorder="1"/>
    <xf numFmtId="0" fontId="44" fillId="0" borderId="11" xfId="0" applyFont="1" applyBorder="1"/>
    <xf numFmtId="0" fontId="44" fillId="0" borderId="12" xfId="0" applyFont="1" applyBorder="1"/>
    <xf numFmtId="0" fontId="44" fillId="0" borderId="23" xfId="0" applyFont="1" applyBorder="1"/>
    <xf numFmtId="0" fontId="20" fillId="0" borderId="23" xfId="0" applyFont="1" applyBorder="1"/>
    <xf numFmtId="0" fontId="44" fillId="9" borderId="16" xfId="0" applyFont="1" applyFill="1" applyBorder="1" applyAlignment="1">
      <alignment horizontal="left"/>
    </xf>
    <xf numFmtId="0" fontId="20" fillId="9" borderId="16" xfId="0" applyFont="1" applyFill="1" applyBorder="1"/>
    <xf numFmtId="0" fontId="9" fillId="0" borderId="10" xfId="11" applyFont="1" applyBorder="1" applyAlignment="1">
      <alignment horizontal="center"/>
    </xf>
    <xf numFmtId="0" fontId="9" fillId="0" borderId="12" xfId="11" applyFont="1" applyBorder="1" applyAlignment="1">
      <alignment horizontal="center"/>
    </xf>
    <xf numFmtId="49" fontId="6" fillId="0" borderId="23" xfId="11" applyNumberFormat="1" applyBorder="1" applyAlignment="1">
      <alignment horizontal="center"/>
    </xf>
    <xf numFmtId="49" fontId="6" fillId="0" borderId="13" xfId="11" applyNumberFormat="1" applyBorder="1" applyAlignment="1">
      <alignment horizontal="center"/>
    </xf>
    <xf numFmtId="49" fontId="6" fillId="0" borderId="17" xfId="11" applyNumberFormat="1" applyBorder="1" applyAlignment="1">
      <alignment horizontal="center"/>
    </xf>
    <xf numFmtId="0" fontId="55" fillId="0" borderId="0" xfId="0" applyFont="1" applyAlignment="1">
      <alignment horizontal="left"/>
    </xf>
    <xf numFmtId="0" fontId="44" fillId="12" borderId="2" xfId="0" applyFont="1" applyFill="1" applyBorder="1" applyAlignment="1" applyProtection="1">
      <alignment horizontal="left"/>
      <protection locked="0"/>
    </xf>
    <xf numFmtId="0" fontId="44" fillId="10" borderId="0" xfId="0" applyFont="1" applyFill="1"/>
    <xf numFmtId="0" fontId="44" fillId="10" borderId="23" xfId="0" applyFont="1" applyFill="1" applyBorder="1"/>
    <xf numFmtId="0" fontId="31" fillId="10" borderId="0" xfId="0" applyFont="1" applyFill="1"/>
    <xf numFmtId="0" fontId="44" fillId="10" borderId="0" xfId="0" applyFont="1" applyFill="1" applyAlignment="1">
      <alignment horizontal="right" vertical="center"/>
    </xf>
    <xf numFmtId="0" fontId="7" fillId="10" borderId="0" xfId="0" applyFont="1" applyFill="1"/>
    <xf numFmtId="0" fontId="20" fillId="10" borderId="2" xfId="0" applyFont="1" applyFill="1" applyBorder="1" applyProtection="1">
      <protection locked="0"/>
    </xf>
    <xf numFmtId="0" fontId="55" fillId="10" borderId="0" xfId="0" applyFont="1" applyFill="1"/>
    <xf numFmtId="0" fontId="20" fillId="10" borderId="0" xfId="0" applyFont="1" applyFill="1"/>
    <xf numFmtId="0" fontId="8" fillId="10" borderId="0" xfId="0" applyFont="1" applyFill="1"/>
    <xf numFmtId="167" fontId="44" fillId="10" borderId="2" xfId="0" applyNumberFormat="1" applyFont="1" applyFill="1" applyBorder="1" applyProtection="1">
      <protection locked="0"/>
    </xf>
    <xf numFmtId="176" fontId="8" fillId="10" borderId="2" xfId="0" applyNumberFormat="1" applyFont="1" applyFill="1" applyBorder="1" applyProtection="1">
      <protection locked="0"/>
    </xf>
    <xf numFmtId="0" fontId="44" fillId="10" borderId="0" xfId="0" applyFont="1" applyFill="1" applyAlignment="1">
      <alignment horizontal="left"/>
    </xf>
    <xf numFmtId="176" fontId="44" fillId="10" borderId="2" xfId="0" applyNumberFormat="1" applyFont="1" applyFill="1" applyBorder="1" applyProtection="1">
      <protection locked="0"/>
    </xf>
    <xf numFmtId="176" fontId="44" fillId="10" borderId="0" xfId="0" applyNumberFormat="1" applyFont="1" applyFill="1"/>
    <xf numFmtId="0" fontId="0" fillId="11" borderId="10" xfId="0" applyFill="1" applyBorder="1"/>
    <xf numFmtId="0" fontId="9" fillId="11" borderId="11" xfId="0" applyFont="1" applyFill="1" applyBorder="1"/>
    <xf numFmtId="0" fontId="0" fillId="11" borderId="11" xfId="0" applyFill="1" applyBorder="1"/>
    <xf numFmtId="0" fontId="0" fillId="11" borderId="12" xfId="0" applyFill="1" applyBorder="1"/>
    <xf numFmtId="49" fontId="6" fillId="0" borderId="0" xfId="12" applyNumberFormat="1"/>
    <xf numFmtId="0" fontId="9" fillId="0" borderId="10" xfId="12" applyFont="1" applyBorder="1"/>
    <xf numFmtId="0" fontId="9" fillId="0" borderId="11" xfId="12" applyFont="1" applyBorder="1"/>
    <xf numFmtId="49" fontId="6" fillId="0" borderId="16" xfId="12" applyNumberFormat="1" applyBorder="1"/>
    <xf numFmtId="0" fontId="87" fillId="2" borderId="0" xfId="0" applyFont="1" applyFill="1" applyAlignment="1">
      <alignment horizontal="right"/>
    </xf>
    <xf numFmtId="49" fontId="6" fillId="0" borderId="23" xfId="0" applyNumberFormat="1" applyFont="1" applyBorder="1"/>
    <xf numFmtId="49" fontId="9" fillId="0" borderId="0" xfId="0" applyNumberFormat="1" applyFont="1" applyAlignment="1">
      <alignment horizontal="center" wrapText="1"/>
    </xf>
    <xf numFmtId="0" fontId="6" fillId="0" borderId="0" xfId="0" applyFont="1" applyAlignment="1">
      <alignment horizontal="center"/>
    </xf>
    <xf numFmtId="0" fontId="56" fillId="0" borderId="0" xfId="0" applyFont="1"/>
    <xf numFmtId="49" fontId="6" fillId="0" borderId="0" xfId="0" applyNumberFormat="1" applyFont="1" applyAlignment="1">
      <alignment horizontal="center"/>
    </xf>
    <xf numFmtId="0" fontId="9" fillId="0" borderId="12" xfId="0" applyFont="1" applyBorder="1" applyAlignment="1">
      <alignment horizontal="center"/>
    </xf>
    <xf numFmtId="49" fontId="6" fillId="0" borderId="13" xfId="0" applyNumberFormat="1" applyFont="1" applyBorder="1"/>
    <xf numFmtId="49" fontId="6" fillId="0" borderId="23" xfId="0" applyNumberFormat="1" applyFont="1" applyBorder="1" applyAlignment="1">
      <alignment horizontal="center"/>
    </xf>
    <xf numFmtId="49" fontId="6" fillId="0" borderId="15" xfId="0" applyNumberFormat="1" applyFont="1" applyBorder="1"/>
    <xf numFmtId="49" fontId="6" fillId="0" borderId="17" xfId="0" applyNumberFormat="1" applyFont="1" applyBorder="1" applyAlignment="1">
      <alignment horizontal="center"/>
    </xf>
    <xf numFmtId="0" fontId="44" fillId="10" borderId="2" xfId="0" applyFont="1" applyFill="1" applyBorder="1" applyAlignment="1">
      <alignment horizontal="left"/>
    </xf>
    <xf numFmtId="0" fontId="55" fillId="10" borderId="2" xfId="0" applyFont="1" applyFill="1" applyBorder="1" applyAlignment="1">
      <alignment horizontal="center"/>
    </xf>
    <xf numFmtId="0" fontId="56" fillId="0" borderId="23" xfId="0" applyFont="1" applyBorder="1"/>
    <xf numFmtId="0" fontId="56" fillId="0" borderId="13" xfId="0" applyFont="1" applyBorder="1"/>
    <xf numFmtId="0" fontId="6" fillId="0" borderId="13" xfId="0" applyFont="1" applyBorder="1"/>
    <xf numFmtId="0" fontId="28" fillId="0" borderId="0" xfId="0" applyFont="1" applyAlignment="1">
      <alignment horizontal="center"/>
    </xf>
    <xf numFmtId="0" fontId="23" fillId="5" borderId="2" xfId="0" applyFont="1" applyFill="1" applyBorder="1" applyAlignment="1">
      <alignment horizontal="center" vertical="center"/>
    </xf>
    <xf numFmtId="0" fontId="23" fillId="2" borderId="0" xfId="0" applyFont="1" applyFill="1" applyAlignment="1">
      <alignment horizontal="center" vertical="center" wrapText="1"/>
    </xf>
    <xf numFmtId="0" fontId="23" fillId="5" borderId="2" xfId="0" applyFont="1" applyFill="1" applyBorder="1" applyAlignment="1">
      <alignment horizontal="center" vertical="center" wrapText="1"/>
    </xf>
    <xf numFmtId="0" fontId="23" fillId="5" borderId="14" xfId="0" applyFont="1" applyFill="1" applyBorder="1" applyAlignment="1">
      <alignment horizontal="center" vertical="center"/>
    </xf>
    <xf numFmtId="0" fontId="4" fillId="0" borderId="2" xfId="3" applyBorder="1" applyAlignment="1" applyProtection="1">
      <alignment horizontal="center"/>
      <protection locked="0"/>
    </xf>
    <xf numFmtId="0" fontId="80" fillId="0" borderId="0" xfId="0" applyFont="1"/>
    <xf numFmtId="0" fontId="80" fillId="0" borderId="0" xfId="0" applyFont="1" applyAlignment="1">
      <alignment horizontal="left" wrapText="1"/>
    </xf>
    <xf numFmtId="0" fontId="80" fillId="0" borderId="0" xfId="0" applyFont="1" applyAlignment="1">
      <alignment horizontal="center" wrapText="1"/>
    </xf>
    <xf numFmtId="0" fontId="80" fillId="0" borderId="0" xfId="0" applyFont="1" applyAlignment="1">
      <alignment horizontal="left"/>
    </xf>
    <xf numFmtId="0" fontId="44" fillId="0" borderId="0" xfId="0" applyFont="1" applyAlignment="1">
      <alignment horizontal="left" wrapText="1"/>
    </xf>
    <xf numFmtId="0" fontId="44" fillId="0" borderId="0" xfId="0" applyFont="1" applyAlignment="1">
      <alignment horizontal="center"/>
    </xf>
    <xf numFmtId="0" fontId="44" fillId="8" borderId="24" xfId="0" applyFont="1" applyFill="1" applyBorder="1" applyAlignment="1">
      <alignment horizontal="center"/>
    </xf>
    <xf numFmtId="166" fontId="28" fillId="0" borderId="0" xfId="0" applyNumberFormat="1" applyFont="1"/>
    <xf numFmtId="0" fontId="44" fillId="0" borderId="0" xfId="0" applyFont="1" applyAlignment="1">
      <alignment horizontal="right" wrapText="1"/>
    </xf>
    <xf numFmtId="49" fontId="44" fillId="5" borderId="2" xfId="0" applyNumberFormat="1" applyFont="1" applyFill="1" applyBorder="1" applyAlignment="1">
      <alignment horizontal="left"/>
    </xf>
    <xf numFmtId="0" fontId="91" fillId="0" borderId="0" xfId="0" applyFont="1"/>
    <xf numFmtId="0" fontId="37" fillId="0" borderId="0" xfId="0" applyFont="1" applyProtection="1">
      <protection locked="0"/>
    </xf>
    <xf numFmtId="0" fontId="28" fillId="8" borderId="2" xfId="0" applyFont="1" applyFill="1" applyBorder="1" applyAlignment="1">
      <alignment horizontal="center"/>
    </xf>
    <xf numFmtId="49" fontId="6" fillId="0" borderId="0" xfId="13" applyNumberFormat="1"/>
    <xf numFmtId="0" fontId="9" fillId="0" borderId="13" xfId="13" applyFont="1" applyBorder="1"/>
    <xf numFmtId="0" fontId="9" fillId="0" borderId="23" xfId="13" applyFont="1" applyBorder="1"/>
    <xf numFmtId="49" fontId="6" fillId="0" borderId="13" xfId="13" applyNumberFormat="1" applyBorder="1"/>
    <xf numFmtId="49" fontId="6" fillId="0" borderId="23" xfId="13" applyNumberFormat="1" applyBorder="1"/>
    <xf numFmtId="49" fontId="6" fillId="0" borderId="15" xfId="13" applyNumberFormat="1" applyBorder="1"/>
    <xf numFmtId="49" fontId="6" fillId="0" borderId="17" xfId="13" applyNumberFormat="1" applyBorder="1"/>
    <xf numFmtId="0" fontId="9" fillId="0" borderId="0" xfId="13" applyFont="1"/>
    <xf numFmtId="49" fontId="6" fillId="0" borderId="0" xfId="13" applyNumberFormat="1" applyAlignment="1">
      <alignment horizontal="center"/>
    </xf>
    <xf numFmtId="49" fontId="6" fillId="0" borderId="16" xfId="13" applyNumberFormat="1" applyBorder="1" applyAlignment="1">
      <alignment horizontal="center"/>
    </xf>
    <xf numFmtId="0" fontId="6" fillId="0" borderId="0" xfId="2"/>
    <xf numFmtId="0" fontId="6" fillId="0" borderId="0" xfId="2" applyAlignment="1">
      <alignment vertical="top" wrapText="1"/>
    </xf>
    <xf numFmtId="167" fontId="6" fillId="0" borderId="0" xfId="2" applyNumberFormat="1" applyAlignment="1">
      <alignment vertical="top"/>
    </xf>
    <xf numFmtId="167" fontId="9" fillId="0" borderId="0" xfId="2" applyNumberFormat="1" applyFont="1" applyAlignment="1">
      <alignment vertical="top"/>
    </xf>
    <xf numFmtId="0" fontId="9" fillId="0" borderId="0" xfId="2" applyFont="1" applyAlignment="1">
      <alignment vertical="top" wrapText="1"/>
    </xf>
    <xf numFmtId="167" fontId="9" fillId="0" borderId="0" xfId="2" applyNumberFormat="1" applyFont="1" applyAlignment="1">
      <alignment vertical="top" wrapText="1"/>
    </xf>
    <xf numFmtId="0" fontId="6" fillId="0" borderId="0" xfId="2" applyAlignment="1">
      <alignment horizontal="left"/>
    </xf>
    <xf numFmtId="0" fontId="9" fillId="0" borderId="0" xfId="2" applyFont="1" applyAlignment="1">
      <alignment horizontal="left"/>
    </xf>
    <xf numFmtId="0" fontId="9" fillId="14" borderId="0" xfId="2" applyFont="1" applyFill="1" applyAlignment="1">
      <alignment horizontal="left"/>
    </xf>
    <xf numFmtId="0" fontId="92" fillId="0" borderId="0" xfId="14" applyFont="1"/>
    <xf numFmtId="0" fontId="92" fillId="0" borderId="0" xfId="14" applyFont="1" applyAlignment="1">
      <alignment horizontal="left"/>
    </xf>
    <xf numFmtId="0" fontId="92" fillId="0" borderId="6" xfId="14" applyFont="1" applyBorder="1"/>
    <xf numFmtId="0" fontId="93" fillId="0" borderId="0" xfId="14" applyFont="1" applyAlignment="1">
      <alignment horizontal="center"/>
    </xf>
    <xf numFmtId="0" fontId="93" fillId="0" borderId="0" xfId="14" applyFont="1"/>
    <xf numFmtId="0" fontId="92" fillId="0" borderId="3" xfId="14" applyFont="1" applyBorder="1"/>
    <xf numFmtId="0" fontId="3" fillId="0" borderId="0" xfId="14"/>
    <xf numFmtId="0" fontId="3" fillId="0" borderId="3" xfId="14" applyBorder="1"/>
    <xf numFmtId="0" fontId="96" fillId="0" borderId="0" xfId="14" applyFont="1"/>
    <xf numFmtId="0" fontId="96" fillId="0" borderId="3" xfId="14" applyFont="1" applyBorder="1"/>
    <xf numFmtId="0" fontId="99" fillId="0" borderId="0" xfId="14" applyFont="1"/>
    <xf numFmtId="0" fontId="56" fillId="0" borderId="0" xfId="14" applyFont="1"/>
    <xf numFmtId="0" fontId="92" fillId="0" borderId="20" xfId="14" applyFont="1" applyBorder="1"/>
    <xf numFmtId="0" fontId="92" fillId="0" borderId="0" xfId="14" applyFont="1" applyAlignment="1">
      <alignment horizontal="left" vertical="center"/>
    </xf>
    <xf numFmtId="0" fontId="92" fillId="0" borderId="3" xfId="14" applyFont="1" applyBorder="1" applyAlignment="1">
      <alignment horizontal="left" vertical="center"/>
    </xf>
    <xf numFmtId="0" fontId="27" fillId="2" borderId="13" xfId="0" applyFont="1" applyFill="1" applyBorder="1"/>
    <xf numFmtId="166" fontId="23" fillId="9" borderId="0" xfId="0" applyNumberFormat="1" applyFont="1" applyFill="1"/>
    <xf numFmtId="0" fontId="23" fillId="9" borderId="13" xfId="0" applyFont="1" applyFill="1" applyBorder="1" applyAlignment="1">
      <alignment horizontal="left"/>
    </xf>
    <xf numFmtId="0" fontId="23" fillId="11" borderId="2" xfId="0" applyFont="1" applyFill="1" applyBorder="1" applyAlignment="1">
      <alignment horizontal="center"/>
    </xf>
    <xf numFmtId="0" fontId="92" fillId="0" borderId="4" xfId="14" applyFont="1" applyBorder="1"/>
    <xf numFmtId="0" fontId="92" fillId="0" borderId="4" xfId="14" applyFont="1" applyBorder="1" applyAlignment="1">
      <alignment horizontal="left"/>
    </xf>
    <xf numFmtId="0" fontId="92" fillId="0" borderId="22" xfId="14" applyFont="1" applyBorder="1"/>
    <xf numFmtId="0" fontId="102" fillId="0" borderId="0" xfId="14" applyFont="1"/>
    <xf numFmtId="0" fontId="92" fillId="0" borderId="5" xfId="14" applyFont="1" applyBorder="1"/>
    <xf numFmtId="0" fontId="101" fillId="0" borderId="0" xfId="14" applyFont="1"/>
    <xf numFmtId="0" fontId="98" fillId="0" borderId="0" xfId="14" applyFont="1"/>
    <xf numFmtId="0" fontId="94" fillId="21" borderId="55" xfId="14" applyFont="1" applyFill="1" applyBorder="1" applyAlignment="1">
      <alignment vertical="center" wrapText="1"/>
    </xf>
    <xf numFmtId="0" fontId="92" fillId="16" borderId="55" xfId="14" applyFont="1" applyFill="1" applyBorder="1" applyAlignment="1">
      <alignment vertical="center"/>
    </xf>
    <xf numFmtId="0" fontId="94" fillId="21" borderId="57" xfId="14" applyFont="1" applyFill="1" applyBorder="1" applyAlignment="1">
      <alignment vertical="center" wrapText="1"/>
    </xf>
    <xf numFmtId="0" fontId="94" fillId="21" borderId="56" xfId="14" applyFont="1" applyFill="1" applyBorder="1" applyAlignment="1">
      <alignment vertical="center" wrapText="1"/>
    </xf>
    <xf numFmtId="0" fontId="94" fillId="21" borderId="2" xfId="14" applyFont="1" applyFill="1" applyBorder="1" applyAlignment="1">
      <alignment vertical="center" wrapText="1"/>
    </xf>
    <xf numFmtId="0" fontId="94" fillId="0" borderId="0" xfId="14" applyFont="1" applyAlignment="1">
      <alignment vertical="center" wrapText="1"/>
    </xf>
    <xf numFmtId="14" fontId="92" fillId="0" borderId="0" xfId="14" applyNumberFormat="1" applyFont="1" applyAlignment="1">
      <alignment horizontal="left" vertical="center" wrapText="1"/>
    </xf>
    <xf numFmtId="0" fontId="95" fillId="0" borderId="0" xfId="14" applyFont="1" applyAlignment="1">
      <alignment vertical="center"/>
    </xf>
    <xf numFmtId="0" fontId="94" fillId="21" borderId="55" xfId="14" applyFont="1" applyFill="1" applyBorder="1" applyAlignment="1">
      <alignment horizontal="left" vertical="center" wrapText="1"/>
    </xf>
    <xf numFmtId="0" fontId="95" fillId="0" borderId="0" xfId="14" applyFont="1" applyAlignment="1">
      <alignment horizontal="left"/>
    </xf>
    <xf numFmtId="0" fontId="96" fillId="0" borderId="5" xfId="14" applyFont="1" applyBorder="1"/>
    <xf numFmtId="0" fontId="94" fillId="21" borderId="59" xfId="14" applyFont="1" applyFill="1" applyBorder="1" applyAlignment="1">
      <alignment vertical="center" wrapText="1"/>
    </xf>
    <xf numFmtId="0" fontId="94" fillId="21" borderId="61" xfId="14" applyFont="1" applyFill="1" applyBorder="1" applyAlignment="1">
      <alignment vertical="center" wrapText="1"/>
    </xf>
    <xf numFmtId="0" fontId="3" fillId="0" borderId="5" xfId="14" applyBorder="1"/>
    <xf numFmtId="0" fontId="95" fillId="0" borderId="0" xfId="14" applyFont="1"/>
    <xf numFmtId="0" fontId="94" fillId="9" borderId="0" xfId="14" applyFont="1" applyFill="1" applyAlignment="1">
      <alignment vertical="center" wrapText="1"/>
    </xf>
    <xf numFmtId="166" fontId="92" fillId="0" borderId="0" xfId="14" applyNumberFormat="1" applyFont="1" applyAlignment="1">
      <alignment horizontal="left" vertical="center"/>
    </xf>
    <xf numFmtId="0" fontId="92" fillId="0" borderId="7" xfId="14" applyFont="1" applyBorder="1"/>
    <xf numFmtId="0" fontId="92" fillId="0" borderId="7" xfId="14" applyFont="1" applyBorder="1" applyAlignment="1">
      <alignment horizontal="left"/>
    </xf>
    <xf numFmtId="0" fontId="92" fillId="0" borderId="8" xfId="14" applyFont="1" applyBorder="1"/>
    <xf numFmtId="0" fontId="105" fillId="0" borderId="0" xfId="14" applyFont="1" applyAlignment="1">
      <alignment vertical="center"/>
    </xf>
    <xf numFmtId="0" fontId="105" fillId="0" borderId="0" xfId="14" applyFont="1"/>
    <xf numFmtId="1" fontId="97" fillId="16" borderId="55" xfId="14" applyNumberFormat="1" applyFont="1" applyFill="1" applyBorder="1" applyAlignment="1">
      <alignment horizontal="center" vertical="center"/>
    </xf>
    <xf numFmtId="2" fontId="97" fillId="0" borderId="55" xfId="14" applyNumberFormat="1" applyFont="1" applyBorder="1" applyAlignment="1">
      <alignment horizontal="center" vertical="center"/>
    </xf>
    <xf numFmtId="0" fontId="97" fillId="16" borderId="55" xfId="14" applyFont="1" applyFill="1" applyBorder="1" applyAlignment="1">
      <alignment horizontal="center" vertical="center"/>
    </xf>
    <xf numFmtId="49" fontId="97" fillId="16" borderId="55" xfId="14" applyNumberFormat="1" applyFont="1" applyFill="1" applyBorder="1" applyAlignment="1">
      <alignment horizontal="center" vertical="center"/>
    </xf>
    <xf numFmtId="0" fontId="3" fillId="0" borderId="0" xfId="14" applyAlignment="1">
      <alignment vertical="center"/>
    </xf>
    <xf numFmtId="2" fontId="92" fillId="16" borderId="55" xfId="14" applyNumberFormat="1" applyFont="1" applyFill="1" applyBorder="1" applyAlignment="1">
      <alignment horizontal="center" vertical="center"/>
    </xf>
    <xf numFmtId="0" fontId="92" fillId="0" borderId="5" xfId="14" applyFont="1" applyBorder="1" applyAlignment="1">
      <alignment horizontal="left" vertical="center"/>
    </xf>
    <xf numFmtId="49" fontId="92" fillId="16" borderId="55" xfId="14" applyNumberFormat="1" applyFont="1" applyFill="1" applyBorder="1" applyAlignment="1">
      <alignment horizontal="center" vertical="center"/>
    </xf>
    <xf numFmtId="0" fontId="92" fillId="16" borderId="55" xfId="14" applyFont="1" applyFill="1" applyBorder="1" applyAlignment="1">
      <alignment horizontal="center" vertical="center"/>
    </xf>
    <xf numFmtId="1" fontId="92" fillId="16" borderId="55" xfId="14" applyNumberFormat="1" applyFont="1" applyFill="1" applyBorder="1" applyAlignment="1">
      <alignment horizontal="center" vertical="center"/>
    </xf>
    <xf numFmtId="0" fontId="92" fillId="0" borderId="55" xfId="14" applyFont="1" applyBorder="1" applyAlignment="1">
      <alignment vertical="center"/>
    </xf>
    <xf numFmtId="0" fontId="92" fillId="0" borderId="55" xfId="14" applyFont="1" applyBorder="1" applyAlignment="1">
      <alignment horizontal="left" vertical="center"/>
    </xf>
    <xf numFmtId="0" fontId="94" fillId="0" borderId="55" xfId="14" applyFont="1" applyBorder="1" applyAlignment="1">
      <alignment vertical="center" wrapText="1"/>
    </xf>
    <xf numFmtId="0" fontId="94" fillId="21" borderId="57" xfId="14" applyFont="1" applyFill="1" applyBorder="1" applyAlignment="1">
      <alignment horizontal="left" vertical="center" wrapText="1"/>
    </xf>
    <xf numFmtId="0" fontId="92" fillId="16" borderId="57" xfId="14" applyFont="1" applyFill="1" applyBorder="1" applyAlignment="1">
      <alignment horizontal="center"/>
    </xf>
    <xf numFmtId="0" fontId="92" fillId="16" borderId="59" xfId="14" applyFont="1" applyFill="1" applyBorder="1" applyAlignment="1">
      <alignment horizontal="center" vertical="center"/>
    </xf>
    <xf numFmtId="0" fontId="94" fillId="21" borderId="2" xfId="14" applyFont="1" applyFill="1" applyBorder="1" applyAlignment="1">
      <alignment horizontal="left" vertical="center" wrapText="1"/>
    </xf>
    <xf numFmtId="0" fontId="92" fillId="0" borderId="2" xfId="14" applyFont="1" applyBorder="1" applyAlignment="1">
      <alignment horizontal="center"/>
    </xf>
    <xf numFmtId="0" fontId="92" fillId="16" borderId="2" xfId="14" applyFont="1" applyFill="1" applyBorder="1" applyAlignment="1">
      <alignment horizontal="center"/>
    </xf>
    <xf numFmtId="0" fontId="94" fillId="21" borderId="60" xfId="14" applyFont="1" applyFill="1" applyBorder="1" applyAlignment="1">
      <alignment horizontal="left" vertical="center" wrapText="1"/>
    </xf>
    <xf numFmtId="0" fontId="92" fillId="16" borderId="60" xfId="14" applyFont="1" applyFill="1" applyBorder="1" applyAlignment="1">
      <alignment horizontal="center"/>
    </xf>
    <xf numFmtId="0" fontId="92" fillId="16" borderId="55" xfId="14" applyFont="1" applyFill="1" applyBorder="1" applyAlignment="1">
      <alignment horizontal="center"/>
    </xf>
    <xf numFmtId="166" fontId="23" fillId="11" borderId="2" xfId="0" applyNumberFormat="1" applyFont="1" applyFill="1" applyBorder="1"/>
    <xf numFmtId="0" fontId="23" fillId="11" borderId="25" xfId="0" applyFont="1" applyFill="1" applyBorder="1" applyAlignment="1">
      <alignment horizontal="left"/>
    </xf>
    <xf numFmtId="179" fontId="88" fillId="0" borderId="2" xfId="8" applyNumberFormat="1" applyBorder="1"/>
    <xf numFmtId="0" fontId="88" fillId="0" borderId="2" xfId="8" applyBorder="1"/>
    <xf numFmtId="49" fontId="74" fillId="0" borderId="2" xfId="8" applyNumberFormat="1" applyFont="1" applyBorder="1" applyAlignment="1">
      <alignment horizontal="right"/>
    </xf>
    <xf numFmtId="0" fontId="74" fillId="0" borderId="2" xfId="8" applyFont="1" applyBorder="1" applyAlignment="1">
      <alignment horizontal="right"/>
    </xf>
    <xf numFmtId="49" fontId="88" fillId="0" borderId="2" xfId="8" applyNumberFormat="1" applyBorder="1" applyAlignment="1">
      <alignment horizontal="right"/>
    </xf>
    <xf numFmtId="0" fontId="56" fillId="0" borderId="23" xfId="0" applyFont="1" applyBorder="1" applyAlignment="1">
      <alignment horizontal="center"/>
    </xf>
    <xf numFmtId="49" fontId="88" fillId="0" borderId="2" xfId="8" applyNumberFormat="1" applyBorder="1" applyAlignment="1">
      <alignment horizontal="center"/>
    </xf>
    <xf numFmtId="0" fontId="94" fillId="21" borderId="59" xfId="14" applyFont="1" applyFill="1" applyBorder="1" applyAlignment="1">
      <alignment horizontal="left" vertical="center" wrapText="1"/>
    </xf>
    <xf numFmtId="0" fontId="94" fillId="21" borderId="61" xfId="14" applyFont="1" applyFill="1" applyBorder="1" applyAlignment="1">
      <alignment horizontal="left" vertical="center" wrapText="1"/>
    </xf>
    <xf numFmtId="0" fontId="94" fillId="0" borderId="0" xfId="14" applyFont="1" applyAlignment="1">
      <alignment horizontal="left" vertical="center" wrapText="1"/>
    </xf>
    <xf numFmtId="0" fontId="85" fillId="21" borderId="0" xfId="14" applyFont="1" applyFill="1" applyAlignment="1">
      <alignment horizontal="left" vertical="center" wrapText="1"/>
    </xf>
    <xf numFmtId="164" fontId="44" fillId="12" borderId="2" xfId="0" applyNumberFormat="1" applyFont="1" applyFill="1" applyBorder="1" applyProtection="1">
      <protection locked="0"/>
    </xf>
    <xf numFmtId="0" fontId="108" fillId="0" borderId="0" xfId="14" applyFont="1"/>
    <xf numFmtId="0" fontId="94" fillId="21" borderId="2" xfId="14" applyFont="1" applyFill="1" applyBorder="1"/>
    <xf numFmtId="0" fontId="92" fillId="0" borderId="0" xfId="14" applyFont="1" applyAlignment="1">
      <alignment horizontal="center"/>
    </xf>
    <xf numFmtId="0" fontId="96" fillId="0" borderId="0" xfId="14" applyFont="1" applyAlignment="1">
      <alignment horizontal="center"/>
    </xf>
    <xf numFmtId="0" fontId="97" fillId="16" borderId="0" xfId="14" applyFont="1" applyFill="1" applyAlignment="1">
      <alignment horizontal="center" vertical="center"/>
    </xf>
    <xf numFmtId="0" fontId="3" fillId="0" borderId="0" xfId="14" applyAlignment="1">
      <alignment horizontal="center"/>
    </xf>
    <xf numFmtId="49" fontId="92" fillId="0" borderId="55" xfId="14" applyNumberFormat="1" applyFont="1" applyBorder="1" applyAlignment="1">
      <alignment horizontal="center"/>
    </xf>
    <xf numFmtId="0" fontId="92" fillId="0" borderId="55" xfId="14" applyFont="1" applyBorder="1" applyAlignment="1">
      <alignment horizontal="center"/>
    </xf>
    <xf numFmtId="166" fontId="92" fillId="16" borderId="55" xfId="14" applyNumberFormat="1" applyFont="1" applyFill="1" applyBorder="1" applyAlignment="1">
      <alignment horizontal="center"/>
    </xf>
    <xf numFmtId="166" fontId="92" fillId="16" borderId="0" xfId="14" applyNumberFormat="1" applyFont="1" applyFill="1" applyAlignment="1">
      <alignment horizontal="center"/>
    </xf>
    <xf numFmtId="166" fontId="92" fillId="16" borderId="2" xfId="14" applyNumberFormat="1" applyFont="1" applyFill="1" applyBorder="1" applyAlignment="1">
      <alignment horizontal="center"/>
    </xf>
    <xf numFmtId="166" fontId="92" fillId="0" borderId="2" xfId="14" applyNumberFormat="1" applyFont="1" applyBorder="1" applyAlignment="1">
      <alignment horizontal="center"/>
    </xf>
    <xf numFmtId="177" fontId="92" fillId="16" borderId="55" xfId="14" applyNumberFormat="1" applyFont="1" applyFill="1" applyBorder="1" applyAlignment="1">
      <alignment horizontal="center" vertical="center"/>
    </xf>
    <xf numFmtId="0" fontId="97" fillId="16" borderId="60" xfId="14" applyFont="1" applyFill="1" applyBorder="1" applyAlignment="1">
      <alignment horizontal="center" vertical="center"/>
    </xf>
    <xf numFmtId="0" fontId="97" fillId="16" borderId="57" xfId="14" applyFont="1" applyFill="1" applyBorder="1" applyAlignment="1">
      <alignment horizontal="center" vertical="center"/>
    </xf>
    <xf numFmtId="49" fontId="3" fillId="0" borderId="2" xfId="14" applyNumberFormat="1" applyBorder="1" applyAlignment="1">
      <alignment horizontal="center"/>
    </xf>
    <xf numFmtId="49" fontId="3" fillId="0" borderId="0" xfId="14" applyNumberFormat="1" applyAlignment="1">
      <alignment horizontal="center"/>
    </xf>
    <xf numFmtId="0" fontId="92" fillId="8" borderId="55" xfId="14" applyFont="1" applyFill="1" applyBorder="1" applyAlignment="1" applyProtection="1">
      <alignment horizontal="center"/>
      <protection locked="0"/>
    </xf>
    <xf numFmtId="164" fontId="92" fillId="16" borderId="55" xfId="14" applyNumberFormat="1" applyFont="1" applyFill="1" applyBorder="1" applyAlignment="1">
      <alignment horizontal="center"/>
    </xf>
    <xf numFmtId="166" fontId="92" fillId="9" borderId="0" xfId="14" applyNumberFormat="1" applyFont="1" applyFill="1" applyAlignment="1">
      <alignment horizontal="center" vertical="center"/>
    </xf>
    <xf numFmtId="14" fontId="92" fillId="16" borderId="2" xfId="14" applyNumberFormat="1" applyFont="1" applyFill="1" applyBorder="1" applyAlignment="1">
      <alignment horizontal="center" vertical="center" wrapText="1"/>
    </xf>
    <xf numFmtId="49" fontId="92" fillId="16" borderId="2" xfId="14" applyNumberFormat="1" applyFont="1" applyFill="1" applyBorder="1" applyAlignment="1">
      <alignment horizontal="center" vertical="center" wrapText="1"/>
    </xf>
    <xf numFmtId="0" fontId="8" fillId="9" borderId="23" xfId="0" applyFont="1" applyFill="1" applyBorder="1" applyAlignment="1">
      <alignment horizontal="left" vertical="center" wrapText="1"/>
    </xf>
    <xf numFmtId="0" fontId="47" fillId="0" borderId="23" xfId="0" applyFont="1" applyBorder="1" applyAlignment="1">
      <alignment vertical="center" wrapText="1"/>
    </xf>
    <xf numFmtId="0" fontId="74" fillId="0" borderId="0" xfId="0" applyFont="1" applyAlignment="1">
      <alignment vertical="center"/>
    </xf>
    <xf numFmtId="169" fontId="23" fillId="13" borderId="14" xfId="0" applyNumberFormat="1" applyFont="1" applyFill="1" applyBorder="1" applyAlignment="1">
      <alignment horizontal="center"/>
    </xf>
    <xf numFmtId="0" fontId="23" fillId="13" borderId="2" xfId="0" applyFont="1" applyFill="1" applyBorder="1" applyAlignment="1">
      <alignment horizontal="center"/>
    </xf>
    <xf numFmtId="0" fontId="32" fillId="13" borderId="2" xfId="0" applyFont="1" applyFill="1" applyBorder="1" applyAlignment="1">
      <alignment horizontal="center"/>
    </xf>
    <xf numFmtId="178" fontId="32" fillId="13" borderId="2" xfId="0" applyNumberFormat="1" applyFont="1" applyFill="1" applyBorder="1" applyAlignment="1">
      <alignment horizontal="center"/>
    </xf>
    <xf numFmtId="0" fontId="23" fillId="11" borderId="19" xfId="0" applyFont="1" applyFill="1" applyBorder="1" applyAlignment="1">
      <alignment horizontal="center"/>
    </xf>
    <xf numFmtId="0" fontId="23" fillId="6" borderId="10" xfId="0" applyFont="1" applyFill="1" applyBorder="1"/>
    <xf numFmtId="0" fontId="23" fillId="6" borderId="11" xfId="0" applyFont="1" applyFill="1" applyBorder="1"/>
    <xf numFmtId="0" fontId="23" fillId="6" borderId="12" xfId="0" applyFont="1" applyFill="1" applyBorder="1"/>
    <xf numFmtId="0" fontId="37" fillId="9" borderId="0" xfId="0" applyFont="1" applyFill="1" applyAlignment="1">
      <alignment horizontal="center"/>
    </xf>
    <xf numFmtId="0" fontId="37" fillId="9" borderId="0" xfId="0" applyFont="1" applyFill="1"/>
    <xf numFmtId="0" fontId="38" fillId="9" borderId="0" xfId="0" applyFont="1" applyFill="1" applyAlignment="1">
      <alignment horizontal="center" wrapText="1"/>
    </xf>
    <xf numFmtId="0" fontId="38" fillId="9" borderId="23" xfId="0" applyFont="1" applyFill="1" applyBorder="1" applyAlignment="1">
      <alignment horizontal="center" wrapText="1"/>
    </xf>
    <xf numFmtId="0" fontId="23" fillId="9" borderId="0" xfId="0" applyFont="1" applyFill="1" applyAlignment="1">
      <alignment horizontal="center" vertical="top"/>
    </xf>
    <xf numFmtId="0" fontId="23" fillId="9" borderId="1" xfId="0" applyFont="1" applyFill="1" applyBorder="1" applyAlignment="1">
      <alignment horizontal="center" vertical="top" wrapText="1"/>
    </xf>
    <xf numFmtId="0" fontId="38" fillId="9" borderId="11" xfId="0" applyFont="1" applyFill="1" applyBorder="1" applyAlignment="1">
      <alignment horizontal="center" wrapText="1"/>
    </xf>
    <xf numFmtId="0" fontId="23" fillId="9" borderId="23" xfId="0" applyFont="1" applyFill="1" applyBorder="1" applyAlignment="1">
      <alignment wrapText="1"/>
    </xf>
    <xf numFmtId="0" fontId="23" fillId="9" borderId="13" xfId="0" applyFont="1" applyFill="1" applyBorder="1" applyAlignment="1">
      <alignment wrapText="1"/>
    </xf>
    <xf numFmtId="0" fontId="23" fillId="9" borderId="4" xfId="0" applyFont="1" applyFill="1" applyBorder="1" applyAlignment="1">
      <alignment horizontal="center"/>
    </xf>
    <xf numFmtId="0" fontId="37" fillId="9" borderId="4" xfId="0" applyFont="1" applyFill="1" applyBorder="1" applyAlignment="1">
      <alignment horizontal="center"/>
    </xf>
    <xf numFmtId="0" fontId="23" fillId="9" borderId="7" xfId="0" applyFont="1" applyFill="1" applyBorder="1" applyAlignment="1">
      <alignment horizontal="center"/>
    </xf>
    <xf numFmtId="0" fontId="37" fillId="9" borderId="7" xfId="0" applyFont="1" applyFill="1" applyBorder="1" applyAlignment="1">
      <alignment horizontal="center"/>
    </xf>
    <xf numFmtId="0" fontId="37" fillId="9" borderId="4" xfId="0" applyFont="1" applyFill="1" applyBorder="1"/>
    <xf numFmtId="0" fontId="37" fillId="9" borderId="4" xfId="0" applyFont="1" applyFill="1" applyBorder="1" applyAlignment="1">
      <alignment horizontal="left"/>
    </xf>
    <xf numFmtId="0" fontId="37" fillId="9" borderId="0" xfId="0" applyFont="1" applyFill="1" applyAlignment="1">
      <alignment horizontal="left"/>
    </xf>
    <xf numFmtId="0" fontId="37" fillId="9" borderId="7" xfId="0" applyFont="1" applyFill="1" applyBorder="1"/>
    <xf numFmtId="0" fontId="37" fillId="9" borderId="7" xfId="0" applyFont="1" applyFill="1" applyBorder="1" applyAlignment="1">
      <alignment horizontal="left"/>
    </xf>
    <xf numFmtId="0" fontId="37" fillId="9" borderId="23" xfId="0" applyFont="1" applyFill="1" applyBorder="1"/>
    <xf numFmtId="0" fontId="20" fillId="9" borderId="13" xfId="0" applyFont="1" applyFill="1" applyBorder="1"/>
    <xf numFmtId="0" fontId="23" fillId="9" borderId="15" xfId="0" applyFont="1" applyFill="1" applyBorder="1"/>
    <xf numFmtId="166" fontId="23" fillId="9" borderId="0" xfId="0" applyNumberFormat="1" applyFont="1" applyFill="1" applyAlignment="1">
      <alignment horizontal="left"/>
    </xf>
    <xf numFmtId="166" fontId="24" fillId="9" borderId="0" xfId="0" applyNumberFormat="1" applyFont="1" applyFill="1"/>
    <xf numFmtId="166" fontId="23" fillId="9" borderId="0" xfId="0" applyNumberFormat="1" applyFont="1" applyFill="1" applyAlignment="1">
      <alignment horizontal="center"/>
    </xf>
    <xf numFmtId="0" fontId="27" fillId="9" borderId="0" xfId="0" applyFont="1" applyFill="1"/>
    <xf numFmtId="0" fontId="32" fillId="9" borderId="0" xfId="0" applyFont="1" applyFill="1" applyAlignment="1">
      <alignment horizontal="left"/>
    </xf>
    <xf numFmtId="174" fontId="32" fillId="9" borderId="0" xfId="0" applyNumberFormat="1" applyFont="1" applyFill="1" applyAlignment="1">
      <alignment horizontal="left"/>
    </xf>
    <xf numFmtId="2" fontId="23" fillId="9" borderId="0" xfId="0" applyNumberFormat="1" applyFont="1" applyFill="1" applyAlignment="1">
      <alignment horizontal="left"/>
    </xf>
    <xf numFmtId="0" fontId="23" fillId="9" borderId="23" xfId="0" applyFont="1" applyFill="1" applyBorder="1" applyAlignment="1">
      <alignment horizontal="center"/>
    </xf>
    <xf numFmtId="0" fontId="0" fillId="9" borderId="13" xfId="0" applyFill="1" applyBorder="1" applyAlignment="1">
      <alignment horizontal="left" vertical="top" wrapText="1"/>
    </xf>
    <xf numFmtId="0" fontId="0" fillId="9" borderId="0" xfId="0" applyFill="1" applyAlignment="1">
      <alignment horizontal="left" vertical="top" wrapText="1"/>
    </xf>
    <xf numFmtId="0" fontId="30" fillId="9" borderId="11" xfId="0" applyFont="1" applyFill="1" applyBorder="1" applyAlignment="1">
      <alignment horizontal="center" vertical="center" wrapText="1"/>
    </xf>
    <xf numFmtId="14" fontId="43" fillId="9" borderId="0" xfId="0" applyNumberFormat="1" applyFont="1" applyFill="1"/>
    <xf numFmtId="14" fontId="23" fillId="9" borderId="0" xfId="0" applyNumberFormat="1" applyFont="1" applyFill="1"/>
    <xf numFmtId="167" fontId="23" fillId="9" borderId="23" xfId="0" applyNumberFormat="1" applyFont="1" applyFill="1" applyBorder="1"/>
    <xf numFmtId="168" fontId="23" fillId="9" borderId="0" xfId="0" applyNumberFormat="1" applyFont="1" applyFill="1"/>
    <xf numFmtId="0" fontId="25" fillId="9" borderId="0" xfId="0" applyFont="1" applyFill="1" applyAlignment="1">
      <alignment horizontal="center"/>
    </xf>
    <xf numFmtId="0" fontId="26" fillId="9" borderId="0" xfId="0" applyFont="1" applyFill="1" applyAlignment="1">
      <alignment horizontal="left"/>
    </xf>
    <xf numFmtId="0" fontId="25" fillId="9" borderId="13" xfId="0" applyFont="1" applyFill="1" applyBorder="1" applyAlignment="1">
      <alignment horizontal="center"/>
    </xf>
    <xf numFmtId="0" fontId="24" fillId="9" borderId="0" xfId="0" applyFont="1" applyFill="1" applyAlignment="1">
      <alignment horizontal="right"/>
    </xf>
    <xf numFmtId="0" fontId="28" fillId="9" borderId="13" xfId="0" applyFont="1" applyFill="1" applyBorder="1"/>
    <xf numFmtId="0" fontId="23" fillId="9" borderId="13" xfId="0" applyFont="1" applyFill="1" applyBorder="1" applyAlignment="1">
      <alignment horizontal="left" vertical="center" wrapText="1"/>
    </xf>
    <xf numFmtId="0" fontId="23" fillId="9" borderId="13" xfId="0" applyFont="1" applyFill="1" applyBorder="1" applyAlignment="1">
      <alignment vertical="center" wrapText="1"/>
    </xf>
    <xf numFmtId="0" fontId="34" fillId="9" borderId="13" xfId="0" applyFont="1" applyFill="1" applyBorder="1" applyAlignment="1">
      <alignment horizontal="right" wrapText="1"/>
    </xf>
    <xf numFmtId="0" fontId="23" fillId="9" borderId="13" xfId="0" applyFont="1" applyFill="1" applyBorder="1" applyAlignment="1">
      <alignment horizontal="right" vertical="center"/>
    </xf>
    <xf numFmtId="0" fontId="28" fillId="9" borderId="0" xfId="0" applyFont="1" applyFill="1"/>
    <xf numFmtId="166" fontId="23" fillId="9" borderId="3" xfId="0" applyNumberFormat="1" applyFont="1" applyFill="1" applyBorder="1" applyAlignment="1">
      <alignment horizontal="right" wrapText="1"/>
    </xf>
    <xf numFmtId="166" fontId="23" fillId="9" borderId="0" xfId="0" applyNumberFormat="1" applyFont="1" applyFill="1" applyAlignment="1">
      <alignment horizontal="right" wrapText="1"/>
    </xf>
    <xf numFmtId="0" fontId="23" fillId="9" borderId="0" xfId="0" applyFont="1" applyFill="1" applyAlignment="1">
      <alignment vertical="top" wrapText="1"/>
    </xf>
    <xf numFmtId="0" fontId="23" fillId="9" borderId="0" xfId="0" applyFont="1" applyFill="1" applyAlignment="1">
      <alignment horizontal="right" vertical="center"/>
    </xf>
    <xf numFmtId="49" fontId="32" fillId="9" borderId="0" xfId="0" applyNumberFormat="1" applyFont="1" applyFill="1" applyAlignment="1">
      <alignment horizontal="center"/>
    </xf>
    <xf numFmtId="49" fontId="23" fillId="9" borderId="0" xfId="0" applyNumberFormat="1" applyFont="1" applyFill="1"/>
    <xf numFmtId="0" fontId="34" fillId="9" borderId="0" xfId="0" applyFont="1" applyFill="1" applyAlignment="1">
      <alignment horizontal="right" wrapText="1"/>
    </xf>
    <xf numFmtId="0" fontId="23" fillId="9" borderId="0" xfId="0" applyFont="1" applyFill="1" applyAlignment="1">
      <alignment vertical="top"/>
    </xf>
    <xf numFmtId="0" fontId="23" fillId="9" borderId="0" xfId="0" applyFont="1" applyFill="1" applyAlignment="1">
      <alignment vertical="center"/>
    </xf>
    <xf numFmtId="0" fontId="23" fillId="9" borderId="0" xfId="0" applyFont="1" applyFill="1" applyAlignment="1">
      <alignment vertical="center" wrapText="1"/>
    </xf>
    <xf numFmtId="0" fontId="23" fillId="9" borderId="0" xfId="0" applyFont="1" applyFill="1" applyAlignment="1">
      <alignment horizontal="left" wrapText="1"/>
    </xf>
    <xf numFmtId="0" fontId="23" fillId="9" borderId="16" xfId="0" applyFont="1" applyFill="1" applyBorder="1" applyAlignment="1">
      <alignment horizontal="left"/>
    </xf>
    <xf numFmtId="0" fontId="32" fillId="9" borderId="16" xfId="0" applyFont="1" applyFill="1" applyBorder="1" applyAlignment="1">
      <alignment horizontal="right"/>
    </xf>
    <xf numFmtId="167" fontId="23" fillId="8" borderId="2" xfId="0" applyNumberFormat="1" applyFont="1" applyFill="1" applyBorder="1" applyProtection="1">
      <protection locked="0"/>
    </xf>
    <xf numFmtId="0" fontId="20" fillId="9" borderId="0" xfId="0" applyFont="1" applyFill="1"/>
    <xf numFmtId="0" fontId="0" fillId="9" borderId="23" xfId="0" applyFill="1" applyBorder="1"/>
    <xf numFmtId="0" fontId="0" fillId="10" borderId="0" xfId="0" applyFill="1"/>
    <xf numFmtId="0" fontId="23" fillId="5" borderId="2" xfId="0" applyFont="1" applyFill="1" applyBorder="1"/>
    <xf numFmtId="0" fontId="23" fillId="9" borderId="13" xfId="0" applyFont="1" applyFill="1" applyBorder="1" applyAlignment="1">
      <alignment horizontal="center"/>
    </xf>
    <xf numFmtId="0" fontId="23" fillId="2" borderId="0" xfId="0" applyFont="1" applyFill="1" applyAlignment="1">
      <alignment horizontal="right" wrapText="1"/>
    </xf>
    <xf numFmtId="0" fontId="23" fillId="0" borderId="0" xfId="0" applyFont="1" applyAlignment="1">
      <alignment horizontal="center"/>
    </xf>
    <xf numFmtId="0" fontId="23" fillId="2" borderId="0" xfId="0" applyFont="1" applyFill="1" applyAlignment="1">
      <alignment wrapText="1"/>
    </xf>
    <xf numFmtId="0" fontId="23" fillId="9" borderId="13" xfId="0" applyFont="1" applyFill="1" applyBorder="1" applyAlignment="1">
      <alignment horizontal="center" wrapText="1"/>
    </xf>
    <xf numFmtId="0" fontId="23" fillId="0" borderId="0" xfId="0" applyFont="1" applyAlignment="1">
      <alignment horizontal="center" wrapText="1"/>
    </xf>
    <xf numFmtId="0" fontId="23" fillId="11" borderId="24" xfId="0" applyFont="1" applyFill="1" applyBorder="1" applyAlignment="1">
      <alignment horizontal="center"/>
    </xf>
    <xf numFmtId="0" fontId="19" fillId="0" borderId="0" xfId="0" applyFont="1" applyAlignment="1">
      <alignment horizontal="left" wrapText="1"/>
    </xf>
    <xf numFmtId="0" fontId="28" fillId="0" borderId="0" xfId="0" applyFont="1" applyAlignment="1">
      <alignment horizontal="center" vertical="center"/>
    </xf>
    <xf numFmtId="0" fontId="75" fillId="9" borderId="0" xfId="0" applyFont="1" applyFill="1" applyAlignment="1">
      <alignment vertical="center"/>
    </xf>
    <xf numFmtId="0" fontId="44" fillId="10" borderId="0" xfId="0" applyFont="1" applyFill="1" applyAlignment="1">
      <alignment wrapText="1"/>
    </xf>
    <xf numFmtId="0" fontId="44" fillId="10" borderId="0" xfId="0" applyFont="1" applyFill="1" applyAlignment="1">
      <alignment horizontal="right" wrapText="1"/>
    </xf>
    <xf numFmtId="0" fontId="44" fillId="10" borderId="0" xfId="0" applyFont="1" applyFill="1" applyAlignment="1">
      <alignment horizontal="right"/>
    </xf>
    <xf numFmtId="0" fontId="44" fillId="0" borderId="11" xfId="0" applyFont="1" applyBorder="1" applyAlignment="1">
      <alignment horizontal="right"/>
    </xf>
    <xf numFmtId="0" fontId="20" fillId="0" borderId="0" xfId="0" applyFont="1" applyAlignment="1">
      <alignment horizontal="right"/>
    </xf>
    <xf numFmtId="0" fontId="18" fillId="2" borderId="0" xfId="0" applyFont="1" applyFill="1" applyAlignment="1">
      <alignment horizontal="left" wrapText="1"/>
    </xf>
    <xf numFmtId="0" fontId="0" fillId="11" borderId="0" xfId="0" applyFill="1"/>
    <xf numFmtId="0" fontId="111" fillId="0" borderId="0" xfId="0" applyFont="1"/>
    <xf numFmtId="0" fontId="110" fillId="9" borderId="0" xfId="0" applyFont="1" applyFill="1" applyAlignment="1">
      <alignment horizontal="right" vertical="center"/>
    </xf>
    <xf numFmtId="0" fontId="113" fillId="0" borderId="0" xfId="0" applyFont="1" applyAlignment="1">
      <alignment horizontal="right" vertical="center"/>
    </xf>
    <xf numFmtId="0" fontId="113" fillId="0" borderId="0" xfId="0" applyFont="1" applyAlignment="1">
      <alignment horizontal="right" vertical="center" wrapText="1"/>
    </xf>
    <xf numFmtId="0" fontId="113" fillId="0" borderId="0" xfId="0" applyFont="1" applyAlignment="1">
      <alignment horizontal="right"/>
    </xf>
    <xf numFmtId="0" fontId="115" fillId="16" borderId="0" xfId="0" applyFont="1" applyFill="1" applyAlignment="1">
      <alignment horizontal="right"/>
    </xf>
    <xf numFmtId="0" fontId="40" fillId="4" borderId="2" xfId="0" applyFont="1" applyFill="1" applyBorder="1" applyAlignment="1" applyProtection="1">
      <alignment horizontal="center"/>
      <protection locked="0"/>
    </xf>
    <xf numFmtId="0" fontId="16" fillId="2" borderId="0" xfId="0" applyFont="1" applyFill="1" applyAlignment="1">
      <alignment horizontal="left"/>
    </xf>
    <xf numFmtId="0" fontId="26" fillId="13" borderId="0" xfId="0" applyFont="1" applyFill="1"/>
    <xf numFmtId="0" fontId="9" fillId="13" borderId="0" xfId="0" applyFont="1" applyFill="1"/>
    <xf numFmtId="0" fontId="115" fillId="16" borderId="0" xfId="0" applyFont="1" applyFill="1" applyAlignment="1">
      <alignment wrapText="1"/>
    </xf>
    <xf numFmtId="0" fontId="6" fillId="22" borderId="10" xfId="0" applyFont="1" applyFill="1" applyBorder="1"/>
    <xf numFmtId="0" fontId="0" fillId="22" borderId="12" xfId="0" applyFill="1" applyBorder="1"/>
    <xf numFmtId="49" fontId="6" fillId="0" borderId="13" xfId="10" applyNumberFormat="1" applyFont="1" applyBorder="1"/>
    <xf numFmtId="0" fontId="6" fillId="22" borderId="0" xfId="0" applyFont="1" applyFill="1"/>
    <xf numFmtId="0" fontId="0" fillId="22" borderId="0" xfId="0" applyFill="1"/>
    <xf numFmtId="0" fontId="6" fillId="22" borderId="0" xfId="0" applyFont="1" applyFill="1" applyAlignment="1">
      <alignment wrapText="1"/>
    </xf>
    <xf numFmtId="1" fontId="7" fillId="0" borderId="2" xfId="0" applyNumberFormat="1" applyFont="1" applyBorder="1" applyAlignment="1">
      <alignment horizontal="center"/>
    </xf>
    <xf numFmtId="10" fontId="7" fillId="0" borderId="2" xfId="0" applyNumberFormat="1" applyFont="1" applyBorder="1" applyAlignment="1">
      <alignment horizontal="center"/>
    </xf>
    <xf numFmtId="0" fontId="7" fillId="0" borderId="2" xfId="0" applyFont="1" applyBorder="1" applyAlignment="1">
      <alignment horizontal="center"/>
    </xf>
    <xf numFmtId="2" fontId="7" fillId="0" borderId="2" xfId="0" applyNumberFormat="1" applyFont="1" applyBorder="1" applyAlignment="1">
      <alignment horizontal="center"/>
    </xf>
    <xf numFmtId="0" fontId="16" fillId="2" borderId="13" xfId="0" applyFont="1" applyFill="1" applyBorder="1" applyAlignment="1">
      <alignment horizontal="left"/>
    </xf>
    <xf numFmtId="0" fontId="9" fillId="0" borderId="23" xfId="0" applyFont="1" applyBorder="1" applyAlignment="1">
      <alignment horizontal="center"/>
    </xf>
    <xf numFmtId="0" fontId="115" fillId="16" borderId="13" xfId="0" applyFont="1" applyFill="1" applyBorder="1" applyAlignment="1">
      <alignment horizontal="right"/>
    </xf>
    <xf numFmtId="0" fontId="9" fillId="0" borderId="23" xfId="0" applyFont="1" applyBorder="1" applyAlignment="1">
      <alignment vertical="center" wrapText="1"/>
    </xf>
    <xf numFmtId="0" fontId="26" fillId="13" borderId="2" xfId="0" applyFont="1" applyFill="1" applyBorder="1" applyAlignment="1" applyProtection="1">
      <alignment horizontal="center"/>
      <protection locked="0"/>
    </xf>
    <xf numFmtId="14" fontId="115" fillId="13" borderId="2" xfId="0" applyNumberFormat="1" applyFont="1" applyFill="1" applyBorder="1" applyAlignment="1" applyProtection="1">
      <alignment horizontal="center"/>
      <protection locked="0"/>
    </xf>
    <xf numFmtId="167" fontId="20" fillId="4" borderId="2" xfId="0" applyNumberFormat="1" applyFont="1" applyFill="1" applyBorder="1" applyAlignment="1" applyProtection="1">
      <alignment horizontal="center" vertical="center"/>
      <protection locked="0"/>
    </xf>
    <xf numFmtId="0" fontId="115" fillId="4" borderId="2" xfId="0" applyFont="1" applyFill="1" applyBorder="1" applyAlignment="1" applyProtection="1">
      <alignment horizontal="center" vertical="center"/>
      <protection locked="0"/>
    </xf>
    <xf numFmtId="49" fontId="9" fillId="22" borderId="0" xfId="0" applyNumberFormat="1" applyFont="1" applyFill="1"/>
    <xf numFmtId="0" fontId="9" fillId="22" borderId="0" xfId="0" applyFont="1" applyFill="1"/>
    <xf numFmtId="0" fontId="0" fillId="22" borderId="0" xfId="0" applyFill="1" applyAlignment="1">
      <alignment horizontal="center"/>
    </xf>
    <xf numFmtId="0" fontId="0" fillId="22" borderId="10" xfId="0" applyFill="1" applyBorder="1"/>
    <xf numFmtId="0" fontId="56" fillId="0" borderId="0" xfId="0" applyFont="1" applyAlignment="1">
      <alignment horizontal="center"/>
    </xf>
    <xf numFmtId="0" fontId="6" fillId="0" borderId="23" xfId="0" applyFont="1" applyBorder="1" applyAlignment="1">
      <alignment horizontal="left"/>
    </xf>
    <xf numFmtId="0" fontId="0" fillId="0" borderId="23" xfId="0" applyBorder="1" applyAlignment="1">
      <alignment horizontal="left"/>
    </xf>
    <xf numFmtId="49" fontId="0" fillId="0" borderId="11" xfId="0" applyNumberFormat="1" applyBorder="1"/>
    <xf numFmtId="49" fontId="0" fillId="0" borderId="12" xfId="0" applyNumberFormat="1" applyBorder="1"/>
    <xf numFmtId="0" fontId="9" fillId="22" borderId="10" xfId="0" applyFont="1" applyFill="1" applyBorder="1"/>
    <xf numFmtId="0" fontId="0" fillId="22" borderId="11" xfId="0" applyFill="1" applyBorder="1"/>
    <xf numFmtId="0" fontId="90" fillId="0" borderId="0" xfId="0" applyFont="1" applyAlignment="1">
      <alignment horizontal="center"/>
    </xf>
    <xf numFmtId="0" fontId="9" fillId="22" borderId="11" xfId="0" applyFont="1" applyFill="1" applyBorder="1"/>
    <xf numFmtId="0" fontId="48" fillId="9" borderId="0" xfId="0" applyFont="1" applyFill="1" applyAlignment="1">
      <alignment vertical="center" wrapText="1"/>
    </xf>
    <xf numFmtId="0" fontId="48" fillId="9" borderId="23" xfId="0" applyFont="1" applyFill="1" applyBorder="1" applyAlignment="1">
      <alignment vertical="center" wrapText="1"/>
    </xf>
    <xf numFmtId="0" fontId="44" fillId="9" borderId="0" xfId="0" applyFont="1" applyFill="1" applyAlignment="1">
      <alignment horizontal="center"/>
    </xf>
    <xf numFmtId="0" fontId="73" fillId="9" borderId="0" xfId="0" applyFont="1" applyFill="1" applyAlignment="1">
      <alignment vertical="center" wrapText="1"/>
    </xf>
    <xf numFmtId="14" fontId="92" fillId="8" borderId="57" xfId="14" applyNumberFormat="1" applyFont="1" applyFill="1" applyBorder="1" applyAlignment="1" applyProtection="1">
      <alignment horizontal="center" vertical="center" wrapText="1"/>
      <protection locked="0"/>
    </xf>
    <xf numFmtId="0" fontId="110" fillId="9" borderId="52" xfId="0" applyFont="1" applyFill="1" applyBorder="1"/>
    <xf numFmtId="0" fontId="0" fillId="0" borderId="52" xfId="0" applyBorder="1"/>
    <xf numFmtId="49" fontId="0" fillId="0" borderId="52" xfId="0" applyNumberFormat="1" applyBorder="1"/>
    <xf numFmtId="49" fontId="0" fillId="0" borderId="35" xfId="0" applyNumberFormat="1" applyBorder="1"/>
    <xf numFmtId="0" fontId="6" fillId="0" borderId="52" xfId="0" applyFont="1" applyBorder="1"/>
    <xf numFmtId="0" fontId="9" fillId="10" borderId="51" xfId="0" applyFont="1" applyFill="1" applyBorder="1" applyAlignment="1">
      <alignment horizontal="center"/>
    </xf>
    <xf numFmtId="49" fontId="9" fillId="0" borderId="52" xfId="0" applyNumberFormat="1" applyFont="1" applyBorder="1"/>
    <xf numFmtId="164" fontId="100" fillId="21" borderId="2" xfId="14" applyNumberFormat="1" applyFont="1" applyFill="1" applyBorder="1" applyAlignment="1">
      <alignment horizontal="center" vertical="center"/>
    </xf>
    <xf numFmtId="49" fontId="23" fillId="5" borderId="2" xfId="0" applyNumberFormat="1" applyFont="1" applyFill="1" applyBorder="1" applyAlignment="1">
      <alignment horizontal="center" vertical="center"/>
    </xf>
    <xf numFmtId="0" fontId="23" fillId="13" borderId="14" xfId="0" applyFont="1" applyFill="1" applyBorder="1" applyAlignment="1">
      <alignment horizontal="center" vertical="center"/>
    </xf>
    <xf numFmtId="0" fontId="23" fillId="8" borderId="2" xfId="0" applyFont="1" applyFill="1" applyBorder="1" applyAlignment="1">
      <alignment horizontal="center" vertical="center" wrapText="1"/>
    </xf>
    <xf numFmtId="0" fontId="120" fillId="9" borderId="0" xfId="0" applyFont="1" applyFill="1" applyAlignment="1">
      <alignment horizontal="right" vertical="center"/>
    </xf>
    <xf numFmtId="0" fontId="23" fillId="9" borderId="13" xfId="0" applyFont="1" applyFill="1" applyBorder="1" applyAlignment="1">
      <alignment horizontal="right" wrapText="1"/>
    </xf>
    <xf numFmtId="0" fontId="26" fillId="2" borderId="13" xfId="0" applyFont="1" applyFill="1" applyBorder="1" applyAlignment="1">
      <alignment horizontal="right" wrapText="1"/>
    </xf>
    <xf numFmtId="0" fontId="26" fillId="9" borderId="0" xfId="0" applyFont="1" applyFill="1" applyAlignment="1">
      <alignment horizontal="right"/>
    </xf>
    <xf numFmtId="49" fontId="121" fillId="9" borderId="10" xfId="0" applyNumberFormat="1" applyFont="1" applyFill="1" applyBorder="1" applyAlignment="1">
      <alignment horizontal="left" vertical="top"/>
    </xf>
    <xf numFmtId="0" fontId="31" fillId="9" borderId="13" xfId="0" applyFont="1" applyFill="1" applyBorder="1" applyAlignment="1">
      <alignment horizontal="left" wrapText="1"/>
    </xf>
    <xf numFmtId="0" fontId="0" fillId="0" borderId="7" xfId="0" applyBorder="1" applyAlignment="1">
      <alignment vertical="center" wrapText="1"/>
    </xf>
    <xf numFmtId="1" fontId="43" fillId="0" borderId="0" xfId="0" applyNumberFormat="1" applyFont="1"/>
    <xf numFmtId="0" fontId="19" fillId="0" borderId="2" xfId="0" applyFont="1" applyBorder="1" applyAlignment="1" applyProtection="1">
      <alignment horizontal="center"/>
      <protection locked="0"/>
    </xf>
    <xf numFmtId="1" fontId="19" fillId="0" borderId="2" xfId="0" applyNumberFormat="1" applyFont="1" applyBorder="1" applyAlignment="1" applyProtection="1">
      <alignment horizontal="center"/>
      <protection locked="0"/>
    </xf>
    <xf numFmtId="166" fontId="19" fillId="0" borderId="2" xfId="0" applyNumberFormat="1" applyFont="1" applyBorder="1" applyAlignment="1" applyProtection="1">
      <alignment horizontal="center"/>
      <protection locked="0"/>
    </xf>
    <xf numFmtId="2" fontId="19" fillId="0" borderId="2" xfId="0" applyNumberFormat="1" applyFont="1" applyBorder="1" applyAlignment="1" applyProtection="1">
      <alignment horizontal="center"/>
      <protection locked="0"/>
    </xf>
    <xf numFmtId="4" fontId="19" fillId="0" borderId="2" xfId="0" applyNumberFormat="1" applyFont="1" applyBorder="1" applyAlignment="1" applyProtection="1">
      <alignment horizontal="center"/>
      <protection locked="0"/>
    </xf>
    <xf numFmtId="49" fontId="19" fillId="0" borderId="21" xfId="0" applyNumberFormat="1" applyFont="1" applyBorder="1" applyAlignment="1" applyProtection="1">
      <alignment horizontal="center"/>
      <protection locked="0"/>
    </xf>
    <xf numFmtId="14" fontId="19" fillId="0" borderId="2" xfId="0" applyNumberFormat="1" applyFont="1" applyBorder="1" applyAlignment="1" applyProtection="1">
      <alignment horizontal="center"/>
      <protection locked="0"/>
    </xf>
    <xf numFmtId="1" fontId="19" fillId="0" borderId="25" xfId="0" applyNumberFormat="1" applyFont="1" applyBorder="1" applyAlignment="1" applyProtection="1">
      <alignment horizontal="center"/>
      <protection locked="0"/>
    </xf>
    <xf numFmtId="170" fontId="109" fillId="0" borderId="2" xfId="0" applyNumberFormat="1" applyFont="1" applyBorder="1" applyAlignment="1" applyProtection="1">
      <alignment horizontal="center" wrapText="1"/>
      <protection locked="0"/>
    </xf>
    <xf numFmtId="170" fontId="109" fillId="0" borderId="21" xfId="0" applyNumberFormat="1" applyFont="1" applyBorder="1" applyAlignment="1" applyProtection="1">
      <alignment horizontal="center" wrapText="1"/>
      <protection locked="0"/>
    </xf>
    <xf numFmtId="0" fontId="109" fillId="0" borderId="21" xfId="0" applyFont="1" applyBorder="1" applyAlignment="1" applyProtection="1">
      <alignment horizontal="center" wrapText="1"/>
      <protection locked="0"/>
    </xf>
    <xf numFmtId="10" fontId="109" fillId="0" borderId="21" xfId="0" applyNumberFormat="1" applyFont="1" applyBorder="1" applyAlignment="1" applyProtection="1">
      <alignment horizontal="center" wrapText="1"/>
      <protection locked="0"/>
    </xf>
    <xf numFmtId="0" fontId="109" fillId="0" borderId="2" xfId="0" applyFont="1" applyBorder="1" applyAlignment="1" applyProtection="1">
      <alignment horizontal="left" vertical="center" wrapText="1"/>
      <protection locked="0"/>
    </xf>
    <xf numFmtId="0" fontId="109" fillId="0" borderId="21" xfId="0" applyFont="1" applyBorder="1" applyAlignment="1" applyProtection="1">
      <alignment horizontal="left" vertical="center" wrapText="1"/>
      <protection locked="0"/>
    </xf>
    <xf numFmtId="0" fontId="92" fillId="19" borderId="0" xfId="14" applyFont="1" applyFill="1"/>
    <xf numFmtId="0" fontId="3" fillId="19" borderId="0" xfId="14" applyFill="1"/>
    <xf numFmtId="0" fontId="44" fillId="12" borderId="9" xfId="0" applyFont="1" applyFill="1" applyBorder="1" applyAlignment="1">
      <alignment horizontal="center"/>
    </xf>
    <xf numFmtId="0" fontId="44" fillId="12" borderId="2" xfId="0" applyFont="1" applyFill="1" applyBorder="1" applyAlignment="1">
      <alignment horizontal="center"/>
    </xf>
    <xf numFmtId="0" fontId="92" fillId="0" borderId="2" xfId="14" applyFont="1" applyBorder="1" applyAlignment="1">
      <alignment horizontal="center" vertical="center" wrapText="1"/>
    </xf>
    <xf numFmtId="164" fontId="100" fillId="8" borderId="57" xfId="14" applyNumberFormat="1" applyFont="1" applyFill="1" applyBorder="1" applyAlignment="1" applyProtection="1">
      <alignment horizontal="center" vertical="center"/>
      <protection locked="0"/>
    </xf>
    <xf numFmtId="0" fontId="9" fillId="0" borderId="0" xfId="0" applyFont="1" applyAlignment="1">
      <alignment vertical="center"/>
    </xf>
    <xf numFmtId="0" fontId="86" fillId="9" borderId="0" xfId="0" applyFont="1" applyFill="1"/>
    <xf numFmtId="0" fontId="44" fillId="5" borderId="2" xfId="0" applyFont="1" applyFill="1" applyBorder="1" applyAlignment="1">
      <alignment horizontal="center"/>
    </xf>
    <xf numFmtId="173" fontId="44" fillId="4" borderId="2" xfId="0" applyNumberFormat="1" applyFont="1" applyFill="1" applyBorder="1" applyAlignment="1" applyProtection="1">
      <alignment horizontal="center"/>
      <protection locked="0"/>
    </xf>
    <xf numFmtId="0" fontId="31" fillId="9" borderId="0" xfId="0" applyFont="1" applyFill="1" applyAlignment="1">
      <alignment horizontal="center"/>
    </xf>
    <xf numFmtId="167" fontId="20" fillId="0" borderId="0" xfId="0" applyNumberFormat="1" applyFont="1" applyAlignment="1">
      <alignment horizontal="center"/>
    </xf>
    <xf numFmtId="0" fontId="6" fillId="0" borderId="0" xfId="0" applyFont="1" applyAlignment="1">
      <alignment horizontal="center" vertical="top"/>
    </xf>
    <xf numFmtId="0" fontId="44" fillId="0" borderId="13" xfId="0" applyFont="1" applyBorder="1" applyAlignment="1">
      <alignment wrapText="1"/>
    </xf>
    <xf numFmtId="0" fontId="44" fillId="0" borderId="13" xfId="0" applyFont="1" applyBorder="1" applyAlignment="1">
      <alignment horizontal="center" wrapText="1"/>
    </xf>
    <xf numFmtId="0" fontId="43" fillId="2" borderId="23" xfId="0" applyFont="1" applyFill="1" applyBorder="1"/>
    <xf numFmtId="0" fontId="19" fillId="0" borderId="13" xfId="0" applyFont="1" applyBorder="1"/>
    <xf numFmtId="0" fontId="21" fillId="0" borderId="13" xfId="0" applyFont="1" applyBorder="1"/>
    <xf numFmtId="0" fontId="21" fillId="2" borderId="13" xfId="0" applyFont="1" applyFill="1" applyBorder="1"/>
    <xf numFmtId="0" fontId="14" fillId="3" borderId="13" xfId="0" applyFont="1" applyFill="1" applyBorder="1"/>
    <xf numFmtId="0" fontId="14" fillId="3" borderId="15" xfId="0" applyFont="1" applyFill="1" applyBorder="1"/>
    <xf numFmtId="0" fontId="0" fillId="23" borderId="10" xfId="0" applyFill="1" applyBorder="1"/>
    <xf numFmtId="0" fontId="0" fillId="23" borderId="11" xfId="0" applyFill="1" applyBorder="1"/>
    <xf numFmtId="0" fontId="0" fillId="23" borderId="12" xfId="0" applyFill="1" applyBorder="1"/>
    <xf numFmtId="1" fontId="23" fillId="5" borderId="2" xfId="0" applyNumberFormat="1" applyFont="1" applyFill="1" applyBorder="1" applyAlignment="1">
      <alignment horizontal="center"/>
    </xf>
    <xf numFmtId="0" fontId="23" fillId="9" borderId="2" xfId="0" applyFont="1" applyFill="1" applyBorder="1" applyAlignment="1">
      <alignment horizontal="center"/>
    </xf>
    <xf numFmtId="164" fontId="23" fillId="9" borderId="0" xfId="0" applyNumberFormat="1" applyFont="1" applyFill="1"/>
    <xf numFmtId="0" fontId="23" fillId="9" borderId="20" xfId="0" applyFont="1" applyFill="1" applyBorder="1"/>
    <xf numFmtId="0" fontId="23" fillId="9" borderId="22" xfId="0" applyFont="1" applyFill="1" applyBorder="1"/>
    <xf numFmtId="0" fontId="23" fillId="9" borderId="5" xfId="0" applyFont="1" applyFill="1" applyBorder="1"/>
    <xf numFmtId="0" fontId="6" fillId="9" borderId="3" xfId="0" applyFont="1" applyFill="1" applyBorder="1" applyAlignment="1">
      <alignment horizontal="right" wrapText="1"/>
    </xf>
    <xf numFmtId="0" fontId="0" fillId="9" borderId="5" xfId="0" applyFill="1" applyBorder="1"/>
    <xf numFmtId="0" fontId="23" fillId="0" borderId="3" xfId="0" applyFont="1" applyBorder="1"/>
    <xf numFmtId="0" fontId="6" fillId="9" borderId="0" xfId="0" applyFont="1" applyFill="1" applyAlignment="1">
      <alignment wrapText="1"/>
    </xf>
    <xf numFmtId="0" fontId="23" fillId="0" borderId="6" xfId="0" applyFont="1" applyBorder="1"/>
    <xf numFmtId="0" fontId="23" fillId="9" borderId="8" xfId="0" applyFont="1" applyFill="1" applyBorder="1"/>
    <xf numFmtId="2" fontId="23" fillId="9" borderId="0" xfId="0" applyNumberFormat="1" applyFont="1" applyFill="1"/>
    <xf numFmtId="0" fontId="23" fillId="9" borderId="2" xfId="0" applyFont="1" applyFill="1" applyBorder="1" applyAlignment="1">
      <alignment horizontal="center" vertical="top"/>
    </xf>
    <xf numFmtId="0" fontId="0" fillId="9" borderId="2" xfId="0" applyFill="1" applyBorder="1" applyAlignment="1">
      <alignment horizontal="center"/>
    </xf>
    <xf numFmtId="0" fontId="23" fillId="0" borderId="2" xfId="0" applyFont="1" applyBorder="1" applyAlignment="1">
      <alignment horizontal="center"/>
    </xf>
    <xf numFmtId="0" fontId="6" fillId="9" borderId="2" xfId="0" applyFont="1" applyFill="1" applyBorder="1" applyAlignment="1">
      <alignment horizontal="center" wrapText="1"/>
    </xf>
    <xf numFmtId="0" fontId="10" fillId="13" borderId="2" xfId="0" applyFont="1" applyFill="1" applyBorder="1" applyAlignment="1" applyProtection="1">
      <alignment horizontal="center" vertical="center"/>
      <protection locked="0"/>
    </xf>
    <xf numFmtId="0" fontId="111" fillId="0" borderId="0" xfId="0" applyFont="1" applyAlignment="1">
      <alignment horizontal="center"/>
    </xf>
    <xf numFmtId="1" fontId="109" fillId="0" borderId="2" xfId="0" applyNumberFormat="1" applyFont="1" applyBorder="1" applyAlignment="1" applyProtection="1">
      <alignment horizontal="center" wrapText="1"/>
      <protection locked="0"/>
    </xf>
    <xf numFmtId="170" fontId="107" fillId="16" borderId="55" xfId="14" quotePrefix="1" applyNumberFormat="1" applyFont="1" applyFill="1" applyBorder="1" applyAlignment="1">
      <alignment horizontal="center" vertical="center"/>
    </xf>
    <xf numFmtId="0" fontId="44" fillId="0" borderId="3" xfId="0" applyFont="1" applyBorder="1" applyAlignment="1">
      <alignment horizontal="center"/>
    </xf>
    <xf numFmtId="14" fontId="23" fillId="5" borderId="34" xfId="0" applyNumberFormat="1" applyFont="1" applyFill="1" applyBorder="1" applyAlignment="1">
      <alignment horizontal="center" vertical="center"/>
    </xf>
    <xf numFmtId="0" fontId="23" fillId="2" borderId="0" xfId="0" applyFont="1" applyFill="1" applyAlignment="1">
      <alignment horizontal="left" vertical="center"/>
    </xf>
    <xf numFmtId="0" fontId="34" fillId="2" borderId="0" xfId="0" applyFont="1" applyFill="1" applyAlignment="1">
      <alignment horizontal="center" vertical="center" wrapText="1"/>
    </xf>
    <xf numFmtId="0" fontId="32" fillId="9" borderId="0" xfId="0" applyFont="1" applyFill="1" applyAlignment="1">
      <alignment horizontal="center" vertical="center" wrapText="1"/>
    </xf>
    <xf numFmtId="0" fontId="23" fillId="9" borderId="0" xfId="0" applyFont="1" applyFill="1" applyAlignment="1">
      <alignment horizontal="left" vertical="center"/>
    </xf>
    <xf numFmtId="0" fontId="23" fillId="9" borderId="0" xfId="0" applyFont="1" applyFill="1" applyAlignment="1">
      <alignment horizontal="center"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29" fillId="9" borderId="0" xfId="0" applyFont="1" applyFill="1" applyAlignment="1">
      <alignment horizontal="center" vertical="center"/>
    </xf>
    <xf numFmtId="0" fontId="23" fillId="13" borderId="2" xfId="0" applyFont="1" applyFill="1" applyBorder="1" applyAlignment="1">
      <alignment horizontal="center" vertical="center" wrapText="1"/>
    </xf>
    <xf numFmtId="0" fontId="44" fillId="12" borderId="2" xfId="0" applyFont="1" applyFill="1" applyBorder="1" applyAlignment="1" applyProtection="1">
      <alignment horizontal="center"/>
      <protection locked="0"/>
    </xf>
    <xf numFmtId="2" fontId="44" fillId="5" borderId="2" xfId="0" applyNumberFormat="1" applyFont="1" applyFill="1" applyBorder="1" applyAlignment="1">
      <alignment horizontal="center"/>
    </xf>
    <xf numFmtId="0" fontId="122" fillId="12" borderId="2" xfId="0" applyFont="1" applyFill="1" applyBorder="1" applyAlignment="1" applyProtection="1">
      <alignment horizontal="left"/>
      <protection locked="0"/>
    </xf>
    <xf numFmtId="49" fontId="123" fillId="12" borderId="2" xfId="0" applyNumberFormat="1" applyFont="1" applyFill="1" applyBorder="1" applyAlignment="1" applyProtection="1">
      <alignment horizontal="left"/>
      <protection locked="0"/>
    </xf>
    <xf numFmtId="0" fontId="122" fillId="12" borderId="2" xfId="0" applyFont="1" applyFill="1" applyBorder="1" applyAlignment="1" applyProtection="1">
      <alignment horizontal="center"/>
      <protection locked="0"/>
    </xf>
    <xf numFmtId="14" fontId="109" fillId="9" borderId="2" xfId="0" applyNumberFormat="1" applyFont="1" applyFill="1" applyBorder="1" applyAlignment="1" applyProtection="1">
      <alignment horizontal="center" wrapText="1"/>
      <protection locked="0"/>
    </xf>
    <xf numFmtId="49" fontId="23" fillId="5" borderId="2" xfId="0" applyNumberFormat="1" applyFont="1" applyFill="1" applyBorder="1" applyAlignment="1">
      <alignment horizontal="center" vertical="center" wrapText="1"/>
    </xf>
    <xf numFmtId="0" fontId="7" fillId="0" borderId="0" xfId="0" applyFont="1" applyAlignment="1">
      <alignment horizontal="center" vertical="center" wrapText="1"/>
    </xf>
    <xf numFmtId="0" fontId="44" fillId="8" borderId="2" xfId="0" applyFont="1" applyFill="1" applyBorder="1" applyAlignment="1">
      <alignment horizontal="center"/>
    </xf>
    <xf numFmtId="0" fontId="20" fillId="9" borderId="0" xfId="0" applyFont="1" applyFill="1" applyAlignment="1">
      <alignment horizontal="left"/>
    </xf>
    <xf numFmtId="0" fontId="44" fillId="0" borderId="0" xfId="0" applyFont="1" applyAlignment="1">
      <alignment horizontal="left"/>
    </xf>
    <xf numFmtId="0" fontId="23" fillId="2" borderId="0" xfId="0" applyFont="1" applyFill="1" applyAlignment="1">
      <alignment horizontal="right"/>
    </xf>
    <xf numFmtId="0" fontId="23" fillId="2" borderId="0" xfId="0" applyFont="1" applyFill="1" applyAlignment="1">
      <alignment horizontal="left" vertical="top" wrapText="1"/>
    </xf>
    <xf numFmtId="0" fontId="0" fillId="0" borderId="0" xfId="0" applyAlignment="1">
      <alignment horizontal="left" vertical="top" wrapText="1"/>
    </xf>
    <xf numFmtId="0" fontId="23" fillId="2" borderId="13" xfId="0" applyFont="1" applyFill="1" applyBorder="1" applyAlignment="1">
      <alignment wrapText="1"/>
    </xf>
    <xf numFmtId="0" fontId="23" fillId="2" borderId="0" xfId="0" applyFont="1" applyFill="1" applyAlignment="1">
      <alignment horizontal="center"/>
    </xf>
    <xf numFmtId="0" fontId="23" fillId="5" borderId="2" xfId="0" applyFont="1" applyFill="1" applyBorder="1" applyAlignment="1">
      <alignment horizontal="center"/>
    </xf>
    <xf numFmtId="0" fontId="23" fillId="5" borderId="2" xfId="0" applyFont="1" applyFill="1" applyBorder="1" applyAlignment="1">
      <alignment horizontal="center" wrapText="1"/>
    </xf>
    <xf numFmtId="0" fontId="23" fillId="13" borderId="2" xfId="0" applyFont="1" applyFill="1" applyBorder="1" applyAlignment="1">
      <alignment horizontal="center" vertical="center"/>
    </xf>
    <xf numFmtId="0" fontId="23" fillId="9" borderId="13" xfId="0" applyFont="1" applyFill="1" applyBorder="1" applyAlignment="1">
      <alignment horizontal="right"/>
    </xf>
    <xf numFmtId="0" fontId="23" fillId="13" borderId="9" xfId="0" applyFont="1" applyFill="1" applyBorder="1" applyAlignment="1">
      <alignment horizontal="center"/>
    </xf>
    <xf numFmtId="0" fontId="23" fillId="9" borderId="3" xfId="0" applyFont="1" applyFill="1" applyBorder="1" applyAlignment="1">
      <alignment horizontal="right" wrapText="1"/>
    </xf>
    <xf numFmtId="0" fontId="23" fillId="9" borderId="0" xfId="0" applyFont="1" applyFill="1" applyAlignment="1">
      <alignment horizontal="right" wrapText="1"/>
    </xf>
    <xf numFmtId="0" fontId="26" fillId="9" borderId="13" xfId="0" applyFont="1" applyFill="1" applyBorder="1" applyAlignment="1">
      <alignment horizontal="center"/>
    </xf>
    <xf numFmtId="0" fontId="23" fillId="9" borderId="5" xfId="0" applyFont="1" applyFill="1" applyBorder="1" applyAlignment="1">
      <alignment horizontal="center"/>
    </xf>
    <xf numFmtId="0" fontId="23" fillId="9" borderId="0" xfId="0" applyFont="1" applyFill="1" applyAlignment="1">
      <alignment horizontal="center" vertical="center" wrapText="1"/>
    </xf>
    <xf numFmtId="166" fontId="23" fillId="9" borderId="0" xfId="0" applyNumberFormat="1" applyFont="1" applyFill="1" applyAlignment="1">
      <alignment horizontal="right"/>
    </xf>
    <xf numFmtId="0" fontId="23" fillId="9" borderId="3" xfId="0" applyFont="1" applyFill="1" applyBorder="1" applyAlignment="1">
      <alignment horizontal="right"/>
    </xf>
    <xf numFmtId="0" fontId="23" fillId="9" borderId="0" xfId="0" applyFont="1" applyFill="1" applyAlignment="1">
      <alignment horizontal="center" wrapText="1"/>
    </xf>
    <xf numFmtId="0" fontId="0" fillId="22" borderId="12" xfId="0" applyFill="1" applyBorder="1" applyAlignment="1">
      <alignment horizontal="center"/>
    </xf>
    <xf numFmtId="0" fontId="26" fillId="13" borderId="25" xfId="0" applyFont="1" applyFill="1" applyBorder="1" applyAlignment="1" applyProtection="1">
      <alignment horizontal="center" vertical="center"/>
      <protection locked="0"/>
    </xf>
    <xf numFmtId="0" fontId="2" fillId="0" borderId="13" xfId="0" applyFont="1" applyBorder="1"/>
    <xf numFmtId="0" fontId="2" fillId="0" borderId="23" xfId="0" applyFont="1" applyBorder="1" applyAlignment="1">
      <alignment horizontal="center"/>
    </xf>
    <xf numFmtId="0" fontId="57" fillId="24" borderId="64" xfId="0" applyFont="1" applyFill="1" applyBorder="1"/>
    <xf numFmtId="0" fontId="57" fillId="0" borderId="64" xfId="0" applyFont="1" applyBorder="1"/>
    <xf numFmtId="0" fontId="109" fillId="0" borderId="21" xfId="0" quotePrefix="1" applyFont="1" applyBorder="1" applyAlignment="1" applyProtection="1">
      <alignment horizontal="left" vertical="center" wrapText="1"/>
      <protection locked="0"/>
    </xf>
    <xf numFmtId="0" fontId="112" fillId="0" borderId="21" xfId="15" applyBorder="1" applyAlignment="1" applyProtection="1">
      <alignment horizontal="left" vertical="center" wrapText="1"/>
      <protection locked="0"/>
    </xf>
    <xf numFmtId="0" fontId="19" fillId="12" borderId="2" xfId="0" applyFont="1" applyFill="1" applyBorder="1" applyAlignment="1" applyProtection="1">
      <alignment horizontal="left"/>
      <protection locked="0"/>
    </xf>
    <xf numFmtId="0" fontId="32" fillId="3" borderId="51" xfId="0" applyFont="1" applyFill="1" applyBorder="1"/>
    <xf numFmtId="0" fontId="32" fillId="20" borderId="11" xfId="0" applyFont="1" applyFill="1" applyBorder="1"/>
    <xf numFmtId="0" fontId="32" fillId="3" borderId="11" xfId="0" applyFont="1" applyFill="1" applyBorder="1" applyAlignment="1">
      <alignment horizontal="right"/>
    </xf>
    <xf numFmtId="0" fontId="32" fillId="3" borderId="11" xfId="0" applyFont="1" applyFill="1" applyBorder="1"/>
    <xf numFmtId="0" fontId="32" fillId="3" borderId="11" xfId="0" applyFont="1" applyFill="1" applyBorder="1" applyAlignment="1">
      <alignment horizontal="center"/>
    </xf>
    <xf numFmtId="0" fontId="52" fillId="3" borderId="11" xfId="0" applyFont="1" applyFill="1" applyBorder="1"/>
    <xf numFmtId="0" fontId="32" fillId="3" borderId="12" xfId="0" applyFont="1" applyFill="1" applyBorder="1"/>
    <xf numFmtId="0" fontId="52" fillId="2" borderId="0" xfId="0" applyFont="1" applyFill="1"/>
    <xf numFmtId="0" fontId="32" fillId="12" borderId="10" xfId="0" applyFont="1" applyFill="1" applyBorder="1"/>
    <xf numFmtId="14" fontId="18" fillId="12" borderId="11" xfId="0" applyNumberFormat="1" applyFont="1" applyFill="1" applyBorder="1" applyAlignment="1">
      <alignment horizontal="left"/>
    </xf>
    <xf numFmtId="0" fontId="32" fillId="12" borderId="11" xfId="0" applyFont="1" applyFill="1" applyBorder="1"/>
    <xf numFmtId="0" fontId="32" fillId="12" borderId="11" xfId="0" applyFont="1" applyFill="1" applyBorder="1" applyAlignment="1">
      <alignment horizontal="center"/>
    </xf>
    <xf numFmtId="49" fontId="32" fillId="12" borderId="11" xfId="0" applyNumberFormat="1" applyFont="1" applyFill="1" applyBorder="1" applyAlignment="1">
      <alignment horizontal="left"/>
    </xf>
    <xf numFmtId="0" fontId="52" fillId="12" borderId="12" xfId="0" applyFont="1" applyFill="1" applyBorder="1"/>
    <xf numFmtId="0" fontId="32" fillId="3" borderId="23" xfId="0" applyFont="1" applyFill="1" applyBorder="1"/>
    <xf numFmtId="0" fontId="32" fillId="12" borderId="13" xfId="0" applyFont="1" applyFill="1" applyBorder="1"/>
    <xf numFmtId="0" fontId="0" fillId="12" borderId="0" xfId="0" applyFill="1"/>
    <xf numFmtId="0" fontId="19" fillId="12" borderId="0" xfId="0" applyFont="1" applyFill="1"/>
    <xf numFmtId="0" fontId="19" fillId="12" borderId="0" xfId="0" applyFont="1" applyFill="1" applyAlignment="1">
      <alignment horizontal="center"/>
    </xf>
    <xf numFmtId="49" fontId="19" fillId="12" borderId="2" xfId="0" applyNumberFormat="1" applyFont="1" applyFill="1" applyBorder="1" applyAlignment="1">
      <alignment horizontal="left"/>
    </xf>
    <xf numFmtId="0" fontId="32" fillId="12" borderId="0" xfId="0" applyFont="1" applyFill="1"/>
    <xf numFmtId="0" fontId="52" fillId="12" borderId="23" xfId="0" applyFont="1" applyFill="1" applyBorder="1"/>
    <xf numFmtId="0" fontId="53" fillId="12" borderId="0" xfId="0" applyFont="1" applyFill="1" applyAlignment="1">
      <alignment horizontal="right"/>
    </xf>
    <xf numFmtId="0" fontId="81" fillId="12" borderId="0" xfId="0" applyFont="1" applyFill="1"/>
    <xf numFmtId="0" fontId="21" fillId="12" borderId="0" xfId="0" applyFont="1" applyFill="1" applyAlignment="1">
      <alignment horizontal="right"/>
    </xf>
    <xf numFmtId="0" fontId="21" fillId="12" borderId="0" xfId="0" applyFont="1" applyFill="1"/>
    <xf numFmtId="0" fontId="21" fillId="12" borderId="0" xfId="0" applyFont="1" applyFill="1" applyAlignment="1">
      <alignment horizontal="center"/>
    </xf>
    <xf numFmtId="0" fontId="54" fillId="12" borderId="0" xfId="0" applyFont="1" applyFill="1" applyAlignment="1">
      <alignment horizontal="left"/>
    </xf>
    <xf numFmtId="0" fontId="19" fillId="12" borderId="2" xfId="0" applyFont="1" applyFill="1" applyBorder="1"/>
    <xf numFmtId="0" fontId="22" fillId="12" borderId="0" xfId="0" applyFont="1" applyFill="1" applyAlignment="1">
      <alignment horizontal="left" wrapText="1"/>
    </xf>
    <xf numFmtId="0" fontId="82" fillId="12" borderId="0" xfId="0" applyFont="1" applyFill="1"/>
    <xf numFmtId="0" fontId="32" fillId="12" borderId="0" xfId="0" applyFont="1" applyFill="1" applyAlignment="1">
      <alignment horizontal="center"/>
    </xf>
    <xf numFmtId="14" fontId="19" fillId="12" borderId="0" xfId="0" applyNumberFormat="1" applyFont="1" applyFill="1" applyAlignment="1">
      <alignment horizontal="left"/>
    </xf>
    <xf numFmtId="0" fontId="53" fillId="12" borderId="0" xfId="0" applyFont="1" applyFill="1" applyAlignment="1">
      <alignment horizontal="right" wrapText="1"/>
    </xf>
    <xf numFmtId="0" fontId="18" fillId="12" borderId="0" xfId="0" applyFont="1" applyFill="1" applyAlignment="1">
      <alignment horizontal="right" wrapText="1"/>
    </xf>
    <xf numFmtId="0" fontId="19" fillId="12" borderId="0" xfId="0" applyFont="1" applyFill="1" applyAlignment="1">
      <alignment horizontal="left"/>
    </xf>
    <xf numFmtId="0" fontId="18" fillId="12" borderId="11" xfId="0" applyFont="1" applyFill="1" applyBorder="1" applyAlignment="1">
      <alignment horizontal="right" wrapText="1"/>
    </xf>
    <xf numFmtId="0" fontId="19" fillId="12" borderId="11" xfId="0" applyFont="1" applyFill="1" applyBorder="1" applyAlignment="1">
      <alignment horizontal="left"/>
    </xf>
    <xf numFmtId="0" fontId="19" fillId="12" borderId="11" xfId="0" applyFont="1" applyFill="1" applyBorder="1"/>
    <xf numFmtId="0" fontId="19" fillId="12" borderId="11" xfId="0" applyFont="1" applyFill="1" applyBorder="1" applyAlignment="1">
      <alignment horizontal="center"/>
    </xf>
    <xf numFmtId="49" fontId="19" fillId="12" borderId="11" xfId="0" applyNumberFormat="1" applyFont="1" applyFill="1" applyBorder="1"/>
    <xf numFmtId="49" fontId="19" fillId="12" borderId="0" xfId="0" applyNumberFormat="1" applyFont="1" applyFill="1"/>
    <xf numFmtId="0" fontId="19" fillId="12" borderId="0" xfId="0" applyFont="1" applyFill="1" applyAlignment="1">
      <alignment horizontal="right" wrapText="1"/>
    </xf>
    <xf numFmtId="0" fontId="32" fillId="12" borderId="15" xfId="0" applyFont="1" applyFill="1" applyBorder="1"/>
    <xf numFmtId="0" fontId="19" fillId="12" borderId="16" xfId="0" applyFont="1" applyFill="1" applyBorder="1" applyAlignment="1">
      <alignment horizontal="right" wrapText="1"/>
    </xf>
    <xf numFmtId="0" fontId="19" fillId="12" borderId="16" xfId="0" applyFont="1" applyFill="1" applyBorder="1"/>
    <xf numFmtId="0" fontId="19" fillId="12" borderId="16" xfId="0" applyFont="1" applyFill="1" applyBorder="1" applyAlignment="1">
      <alignment horizontal="left" vertical="center"/>
    </xf>
    <xf numFmtId="0" fontId="19" fillId="12" borderId="16" xfId="0" applyFont="1" applyFill="1" applyBorder="1" applyAlignment="1">
      <alignment horizontal="center"/>
    </xf>
    <xf numFmtId="0" fontId="52" fillId="12" borderId="17" xfId="0" applyFont="1" applyFill="1" applyBorder="1"/>
    <xf numFmtId="0" fontId="19" fillId="12" borderId="5" xfId="0" applyFont="1" applyFill="1" applyBorder="1" applyAlignment="1">
      <alignment horizontal="right" vertical="center" wrapText="1"/>
    </xf>
    <xf numFmtId="0" fontId="23" fillId="12" borderId="0" xfId="0" applyFont="1" applyFill="1" applyAlignment="1">
      <alignment vertical="center" wrapText="1"/>
    </xf>
    <xf numFmtId="0" fontId="23" fillId="12" borderId="0" xfId="0" applyFont="1" applyFill="1" applyAlignment="1">
      <alignment vertical="top" wrapText="1" shrinkToFit="1"/>
    </xf>
    <xf numFmtId="2" fontId="116" fillId="12" borderId="0" xfId="0" applyNumberFormat="1" applyFont="1" applyFill="1"/>
    <xf numFmtId="0" fontId="43" fillId="2" borderId="18" xfId="0" applyFont="1" applyFill="1" applyBorder="1"/>
    <xf numFmtId="0" fontId="43" fillId="2" borderId="28" xfId="0" applyFont="1" applyFill="1" applyBorder="1"/>
    <xf numFmtId="0" fontId="52" fillId="2" borderId="27" xfId="0" applyFont="1" applyFill="1" applyBorder="1"/>
    <xf numFmtId="0" fontId="21" fillId="2" borderId="28" xfId="0" applyFont="1" applyFill="1" applyBorder="1"/>
    <xf numFmtId="0" fontId="55" fillId="12" borderId="0" xfId="0" applyFont="1" applyFill="1"/>
    <xf numFmtId="0" fontId="19" fillId="12" borderId="0" xfId="0" applyFont="1" applyFill="1" applyAlignment="1">
      <alignment horizontal="right" vertical="center" wrapText="1"/>
    </xf>
    <xf numFmtId="0" fontId="117" fillId="12" borderId="0" xfId="0" applyFont="1" applyFill="1"/>
    <xf numFmtId="0" fontId="18" fillId="12" borderId="32" xfId="0" applyFont="1" applyFill="1" applyBorder="1"/>
    <xf numFmtId="0" fontId="18" fillId="12" borderId="33" xfId="0" applyFont="1" applyFill="1" applyBorder="1"/>
    <xf numFmtId="0" fontId="19" fillId="12" borderId="11" xfId="0" applyFont="1" applyFill="1" applyBorder="1" applyAlignment="1">
      <alignment horizontal="right" wrapText="1"/>
    </xf>
    <xf numFmtId="0" fontId="18" fillId="12" borderId="0" xfId="0" applyFont="1" applyFill="1" applyAlignment="1">
      <alignment wrapText="1"/>
    </xf>
    <xf numFmtId="0" fontId="119" fillId="12" borderId="0" xfId="0" applyFont="1" applyFill="1"/>
    <xf numFmtId="0" fontId="19" fillId="12" borderId="16" xfId="0" applyFont="1" applyFill="1" applyBorder="1" applyAlignment="1">
      <alignment horizontal="right" vertical="center" wrapText="1"/>
    </xf>
    <xf numFmtId="11" fontId="19" fillId="12" borderId="16" xfId="0" applyNumberFormat="1" applyFont="1" applyFill="1" applyBorder="1" applyAlignment="1">
      <alignment horizontal="center" vertical="center" wrapText="1"/>
    </xf>
    <xf numFmtId="0" fontId="19" fillId="12" borderId="16" xfId="0" applyFont="1" applyFill="1" applyBorder="1" applyAlignment="1">
      <alignment horizontal="center" vertical="center" wrapText="1"/>
    </xf>
    <xf numFmtId="0" fontId="19" fillId="12" borderId="16" xfId="0" applyFont="1" applyFill="1" applyBorder="1" applyAlignment="1">
      <alignment horizontal="center" vertical="center"/>
    </xf>
    <xf numFmtId="0" fontId="18" fillId="12" borderId="0" xfId="0" applyFont="1" applyFill="1" applyAlignment="1">
      <alignment horizontal="left" vertical="center" wrapText="1"/>
    </xf>
    <xf numFmtId="0" fontId="44" fillId="12" borderId="0" xfId="0" applyFont="1" applyFill="1"/>
    <xf numFmtId="0" fontId="19" fillId="12" borderId="0" xfId="0" applyFont="1" applyFill="1" applyAlignment="1">
      <alignment horizontal="left" vertical="center" wrapText="1"/>
    </xf>
    <xf numFmtId="0" fontId="18" fillId="12" borderId="0" xfId="0" applyFont="1" applyFill="1"/>
    <xf numFmtId="0" fontId="18" fillId="12" borderId="0" xfId="0" applyFont="1" applyFill="1" applyAlignment="1">
      <alignment horizontal="center"/>
    </xf>
    <xf numFmtId="0" fontId="21" fillId="3" borderId="13" xfId="0" applyFont="1" applyFill="1" applyBorder="1"/>
    <xf numFmtId="0" fontId="21" fillId="12" borderId="13" xfId="0" applyFont="1" applyFill="1" applyBorder="1"/>
    <xf numFmtId="2" fontId="19" fillId="12" borderId="0" xfId="0" applyNumberFormat="1" applyFont="1" applyFill="1" applyAlignment="1">
      <alignment horizontal="left"/>
    </xf>
    <xf numFmtId="0" fontId="21" fillId="3" borderId="23" xfId="0" applyFont="1" applyFill="1" applyBorder="1"/>
    <xf numFmtId="0" fontId="18" fillId="12" borderId="18" xfId="0" applyFont="1" applyFill="1" applyBorder="1" applyAlignment="1">
      <alignment horizontal="center"/>
    </xf>
    <xf numFmtId="0" fontId="41" fillId="12" borderId="0" xfId="0" applyFont="1" applyFill="1"/>
    <xf numFmtId="0" fontId="41" fillId="12" borderId="0" xfId="0" applyFont="1" applyFill="1" applyAlignment="1">
      <alignment horizontal="center"/>
    </xf>
    <xf numFmtId="166" fontId="19" fillId="12" borderId="0" xfId="0" applyNumberFormat="1" applyFont="1" applyFill="1" applyAlignment="1">
      <alignment horizontal="left"/>
    </xf>
    <xf numFmtId="2" fontId="19" fillId="12" borderId="0" xfId="0" quotePrefix="1" applyNumberFormat="1" applyFont="1" applyFill="1" applyAlignment="1">
      <alignment horizontal="left"/>
    </xf>
    <xf numFmtId="0" fontId="19" fillId="3" borderId="23" xfId="0" applyFont="1" applyFill="1" applyBorder="1"/>
    <xf numFmtId="166" fontId="19" fillId="12" borderId="0" xfId="0" applyNumberFormat="1" applyFont="1" applyFill="1" applyAlignment="1">
      <alignment horizontal="center"/>
    </xf>
    <xf numFmtId="0" fontId="54" fillId="8" borderId="18" xfId="0" applyFont="1" applyFill="1" applyBorder="1" applyAlignment="1">
      <alignment horizontal="center" vertical="center"/>
    </xf>
    <xf numFmtId="0" fontId="44" fillId="12" borderId="0" xfId="0" applyFont="1" applyFill="1" applyAlignment="1">
      <alignment horizontal="right" vertical="center"/>
    </xf>
    <xf numFmtId="0" fontId="19" fillId="12" borderId="0" xfId="0" applyFont="1" applyFill="1" applyAlignment="1">
      <alignment vertical="center"/>
    </xf>
    <xf numFmtId="0" fontId="32" fillId="3" borderId="15" xfId="0" applyFont="1" applyFill="1" applyBorder="1"/>
    <xf numFmtId="0" fontId="44" fillId="12" borderId="0" xfId="0" applyFont="1" applyFill="1" applyAlignment="1">
      <alignment horizontal="right"/>
    </xf>
    <xf numFmtId="0" fontId="23" fillId="12" borderId="0" xfId="0" applyFont="1" applyFill="1" applyAlignment="1">
      <alignment vertical="center"/>
    </xf>
    <xf numFmtId="0" fontId="32" fillId="3" borderId="17" xfId="0" applyFont="1" applyFill="1" applyBorder="1"/>
    <xf numFmtId="0" fontId="21" fillId="20" borderId="13" xfId="0" applyFont="1" applyFill="1" applyBorder="1"/>
    <xf numFmtId="0" fontId="21" fillId="12" borderId="15" xfId="0" applyFont="1" applyFill="1" applyBorder="1"/>
    <xf numFmtId="0" fontId="23" fillId="12" borderId="16" xfId="0" applyFont="1" applyFill="1" applyBorder="1" applyAlignment="1">
      <alignment vertical="center"/>
    </xf>
    <xf numFmtId="0" fontId="21" fillId="20" borderId="23" xfId="0" applyFont="1" applyFill="1" applyBorder="1"/>
    <xf numFmtId="0" fontId="21" fillId="20" borderId="15" xfId="0" applyFont="1" applyFill="1" applyBorder="1"/>
    <xf numFmtId="0" fontId="21" fillId="20" borderId="16" xfId="0" applyFont="1" applyFill="1" applyBorder="1"/>
    <xf numFmtId="0" fontId="19" fillId="3" borderId="16" xfId="0" applyFont="1" applyFill="1" applyBorder="1"/>
    <xf numFmtId="0" fontId="19" fillId="3" borderId="16" xfId="0" applyFont="1" applyFill="1" applyBorder="1" applyAlignment="1">
      <alignment horizontal="center"/>
    </xf>
    <xf numFmtId="0" fontId="52" fillId="3" borderId="16" xfId="0" applyFont="1" applyFill="1" applyBorder="1"/>
    <xf numFmtId="0" fontId="32" fillId="20" borderId="17" xfId="0" applyFont="1" applyFill="1" applyBorder="1"/>
    <xf numFmtId="0" fontId="43" fillId="2" borderId="0" xfId="0" applyFont="1" applyFill="1" applyAlignment="1">
      <alignment horizontal="right"/>
    </xf>
    <xf numFmtId="0" fontId="43" fillId="2" borderId="0" xfId="0" applyFont="1" applyFill="1" applyAlignment="1">
      <alignment horizontal="center"/>
    </xf>
    <xf numFmtId="0" fontId="32" fillId="2" borderId="0" xfId="0" applyFont="1" applyFill="1"/>
    <xf numFmtId="49" fontId="43" fillId="0" borderId="0" xfId="0" applyNumberFormat="1" applyFont="1"/>
    <xf numFmtId="49" fontId="43" fillId="9" borderId="0" xfId="0" applyNumberFormat="1" applyFont="1" applyFill="1"/>
    <xf numFmtId="0" fontId="21" fillId="2" borderId="0" xfId="0" applyFont="1" applyFill="1" applyAlignment="1">
      <alignment horizontal="right"/>
    </xf>
    <xf numFmtId="0" fontId="83" fillId="2" borderId="0" xfId="0" applyFont="1" applyFill="1"/>
    <xf numFmtId="0" fontId="83" fillId="0" borderId="0" xfId="0" applyFont="1"/>
    <xf numFmtId="167" fontId="20" fillId="12" borderId="2" xfId="0" quotePrefix="1" applyNumberFormat="1" applyFont="1" applyFill="1" applyBorder="1" applyAlignment="1" applyProtection="1">
      <alignment horizontal="center"/>
      <protection locked="0"/>
    </xf>
    <xf numFmtId="0" fontId="125" fillId="12" borderId="0" xfId="15" applyFont="1" applyFill="1" applyBorder="1" applyAlignment="1" applyProtection="1">
      <alignment horizontal="center"/>
      <protection locked="0"/>
    </xf>
    <xf numFmtId="0" fontId="18" fillId="12" borderId="0" xfId="0" applyFont="1" applyFill="1" applyAlignment="1">
      <alignment horizontal="left" wrapText="1"/>
    </xf>
    <xf numFmtId="0" fontId="20" fillId="12" borderId="0" xfId="0" applyFont="1" applyFill="1"/>
    <xf numFmtId="0" fontId="19" fillId="0" borderId="20" xfId="0" applyFont="1" applyBorder="1" applyAlignment="1" applyProtection="1">
      <alignment horizontal="left" vertical="top" wrapText="1" shrinkToFit="1"/>
      <protection locked="0"/>
    </xf>
    <xf numFmtId="0" fontId="19" fillId="0" borderId="4" xfId="0" applyFont="1" applyBorder="1" applyAlignment="1" applyProtection="1">
      <alignment horizontal="left" vertical="top" wrapText="1" shrinkToFit="1"/>
      <protection locked="0"/>
    </xf>
    <xf numFmtId="0" fontId="19" fillId="0" borderId="22" xfId="0" applyFont="1" applyBorder="1" applyAlignment="1" applyProtection="1">
      <alignment horizontal="left" vertical="top" wrapText="1" shrinkToFit="1"/>
      <protection locked="0"/>
    </xf>
    <xf numFmtId="0" fontId="19" fillId="0" borderId="6" xfId="0" applyFont="1" applyBorder="1" applyAlignment="1" applyProtection="1">
      <alignment horizontal="left" vertical="top" wrapText="1" shrinkToFit="1"/>
      <protection locked="0"/>
    </xf>
    <xf numFmtId="0" fontId="19" fillId="0" borderId="7" xfId="0" applyFont="1" applyBorder="1" applyAlignment="1" applyProtection="1">
      <alignment horizontal="left" vertical="top" wrapText="1" shrinkToFit="1"/>
      <protection locked="0"/>
    </xf>
    <xf numFmtId="0" fontId="19" fillId="0" borderId="8" xfId="0" applyFont="1" applyBorder="1" applyAlignment="1" applyProtection="1">
      <alignment horizontal="left" vertical="top" wrapText="1" shrinkToFit="1"/>
      <protection locked="0"/>
    </xf>
    <xf numFmtId="0" fontId="19" fillId="12" borderId="0" xfId="0" applyFont="1" applyFill="1" applyAlignment="1">
      <alignment horizontal="left" vertical="center" wrapText="1"/>
    </xf>
    <xf numFmtId="0" fontId="19" fillId="12" borderId="3" xfId="0" applyFont="1" applyFill="1" applyBorder="1" applyAlignment="1">
      <alignment horizontal="center" vertical="center" wrapText="1"/>
    </xf>
    <xf numFmtId="0" fontId="19" fillId="12" borderId="0" xfId="0" applyFont="1" applyFill="1" applyAlignment="1">
      <alignment horizontal="center" vertical="center" wrapText="1"/>
    </xf>
    <xf numFmtId="0" fontId="19" fillId="12" borderId="7" xfId="0" applyFont="1" applyFill="1" applyBorder="1" applyAlignment="1">
      <alignment horizontal="center" vertical="center" wrapText="1"/>
    </xf>
    <xf numFmtId="0" fontId="119" fillId="12" borderId="0" xfId="0" applyFont="1" applyFill="1" applyAlignment="1">
      <alignment horizontal="center" vertical="center" wrapText="1"/>
    </xf>
    <xf numFmtId="0" fontId="18" fillId="12" borderId="62" xfId="0" applyFont="1" applyFill="1" applyBorder="1" applyAlignment="1">
      <alignment horizontal="center"/>
    </xf>
    <xf numFmtId="0" fontId="18" fillId="12" borderId="63" xfId="0" applyFont="1" applyFill="1" applyBorder="1" applyAlignment="1">
      <alignment horizontal="center"/>
    </xf>
    <xf numFmtId="0" fontId="24" fillId="12" borderId="0" xfId="0" applyFont="1" applyFill="1" applyAlignment="1">
      <alignment horizontal="center" vertical="center"/>
    </xf>
    <xf numFmtId="0" fontId="24" fillId="12" borderId="16" xfId="0" applyFont="1" applyFill="1" applyBorder="1" applyAlignment="1">
      <alignment horizontal="center" vertical="center"/>
    </xf>
    <xf numFmtId="0" fontId="18" fillId="12" borderId="0" xfId="0" applyFont="1" applyFill="1" applyAlignment="1">
      <alignment horizontal="left" vertical="center" wrapText="1"/>
    </xf>
    <xf numFmtId="0" fontId="119" fillId="12" borderId="9" xfId="0" applyFont="1" applyFill="1" applyBorder="1" applyAlignment="1">
      <alignment horizontal="center" vertical="center"/>
    </xf>
    <xf numFmtId="0" fontId="110" fillId="12" borderId="21" xfId="0" applyFont="1" applyFill="1" applyBorder="1" applyAlignment="1">
      <alignment horizontal="center" vertical="center"/>
    </xf>
    <xf numFmtId="0" fontId="22" fillId="12" borderId="26" xfId="0" applyFont="1" applyFill="1" applyBorder="1" applyAlignment="1">
      <alignment horizontal="center" vertical="center"/>
    </xf>
    <xf numFmtId="0" fontId="22" fillId="12" borderId="27" xfId="0" applyFont="1" applyFill="1" applyBorder="1" applyAlignment="1">
      <alignment horizontal="center" vertical="center"/>
    </xf>
    <xf numFmtId="0" fontId="22" fillId="12" borderId="28" xfId="0" applyFont="1" applyFill="1" applyBorder="1" applyAlignment="1">
      <alignment horizontal="center" vertical="center"/>
    </xf>
    <xf numFmtId="0" fontId="61" fillId="0" borderId="47" xfId="3" applyFont="1" applyBorder="1" applyAlignment="1" applyProtection="1">
      <alignment horizontal="center" vertical="top"/>
      <protection locked="0"/>
    </xf>
    <xf numFmtId="0" fontId="61" fillId="0" borderId="48" xfId="3" applyFont="1" applyBorder="1" applyAlignment="1" applyProtection="1">
      <alignment horizontal="center" vertical="top"/>
      <protection locked="0"/>
    </xf>
    <xf numFmtId="0" fontId="62" fillId="11" borderId="0" xfId="3" applyFont="1" applyFill="1" applyAlignment="1">
      <alignment horizontal="left"/>
    </xf>
    <xf numFmtId="0" fontId="56" fillId="0" borderId="51" xfId="3" applyFont="1" applyBorder="1" applyAlignment="1">
      <alignment horizontal="center" vertical="center"/>
    </xf>
    <xf numFmtId="0" fontId="56" fillId="0" borderId="52" xfId="3" applyFont="1" applyBorder="1" applyAlignment="1">
      <alignment horizontal="center" vertical="center"/>
    </xf>
    <xf numFmtId="0" fontId="56" fillId="0" borderId="35" xfId="3" applyFont="1" applyBorder="1" applyAlignment="1">
      <alignment horizontal="center" vertical="center"/>
    </xf>
    <xf numFmtId="175" fontId="61" fillId="0" borderId="2" xfId="3" applyNumberFormat="1" applyFont="1" applyBorder="1" applyAlignment="1" applyProtection="1">
      <alignment horizontal="center"/>
      <protection locked="0"/>
    </xf>
    <xf numFmtId="0" fontId="59" fillId="15" borderId="40" xfId="3" applyFont="1" applyFill="1" applyBorder="1" applyAlignment="1">
      <alignment horizontal="center" vertical="center" wrapText="1"/>
    </xf>
    <xf numFmtId="0" fontId="59" fillId="15" borderId="42" xfId="3" applyFont="1" applyFill="1" applyBorder="1" applyAlignment="1">
      <alignment horizontal="center" vertical="center" wrapText="1"/>
    </xf>
    <xf numFmtId="175" fontId="61" fillId="0" borderId="25" xfId="3" applyNumberFormat="1" applyFont="1" applyBorder="1" applyAlignment="1" applyProtection="1">
      <alignment horizontal="center"/>
      <protection locked="0"/>
    </xf>
    <xf numFmtId="175" fontId="61" fillId="0" borderId="24" xfId="3" applyNumberFormat="1" applyFont="1" applyBorder="1" applyAlignment="1" applyProtection="1">
      <alignment horizontal="center"/>
      <protection locked="0"/>
    </xf>
    <xf numFmtId="0" fontId="60" fillId="15" borderId="43" xfId="3" applyFont="1" applyFill="1" applyBorder="1" applyAlignment="1">
      <alignment horizontal="center" vertical="center" wrapText="1"/>
    </xf>
    <xf numFmtId="0" fontId="60" fillId="15" borderId="39" xfId="3" applyFont="1" applyFill="1" applyBorder="1" applyAlignment="1">
      <alignment horizontal="center" vertical="center"/>
    </xf>
    <xf numFmtId="0" fontId="60" fillId="15" borderId="45" xfId="3" applyFont="1" applyFill="1" applyBorder="1" applyAlignment="1">
      <alignment horizontal="center" vertical="center"/>
    </xf>
    <xf numFmtId="0" fontId="8" fillId="0" borderId="10" xfId="0" applyFont="1" applyBorder="1" applyAlignment="1" applyProtection="1">
      <alignment horizontal="center" vertical="center" wrapText="1"/>
      <protection locked="0"/>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23"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2" fontId="44" fillId="10" borderId="0" xfId="0" applyNumberFormat="1" applyFont="1" applyFill="1" applyAlignment="1">
      <alignment horizontal="left"/>
    </xf>
    <xf numFmtId="0" fontId="0" fillId="10" borderId="0" xfId="0" applyFill="1"/>
    <xf numFmtId="0" fontId="33" fillId="9" borderId="27" xfId="0" applyFont="1" applyFill="1" applyBorder="1" applyAlignment="1">
      <alignment horizontal="center" vertical="center"/>
    </xf>
    <xf numFmtId="0" fontId="0" fillId="0" borderId="27" xfId="0" applyBorder="1" applyAlignment="1">
      <alignment horizontal="center"/>
    </xf>
    <xf numFmtId="0" fontId="0" fillId="0" borderId="28" xfId="0" applyBorder="1" applyAlignment="1">
      <alignment horizontal="center"/>
    </xf>
    <xf numFmtId="0" fontId="44" fillId="0" borderId="5" xfId="0" applyFont="1" applyBorder="1" applyAlignment="1">
      <alignment horizontal="center" vertical="center" wrapText="1"/>
    </xf>
    <xf numFmtId="0" fontId="74" fillId="0" borderId="3" xfId="0" applyFont="1" applyBorder="1" applyAlignment="1">
      <alignment horizontal="left" vertical="center"/>
    </xf>
    <xf numFmtId="0" fontId="124" fillId="0" borderId="0" xfId="0" applyFont="1" applyAlignment="1">
      <alignment horizontal="left"/>
    </xf>
    <xf numFmtId="0" fontId="73" fillId="9" borderId="0" xfId="0" applyFont="1" applyFill="1" applyAlignment="1">
      <alignment horizontal="center" vertical="center" wrapText="1"/>
    </xf>
    <xf numFmtId="2" fontId="16" fillId="2" borderId="26" xfId="0" applyNumberFormat="1" applyFont="1" applyFill="1" applyBorder="1" applyAlignment="1">
      <alignment horizontal="left"/>
    </xf>
    <xf numFmtId="0" fontId="0" fillId="0" borderId="27" xfId="0" applyBorder="1"/>
    <xf numFmtId="0" fontId="0" fillId="0" borderId="28" xfId="0" applyBorder="1"/>
    <xf numFmtId="0" fontId="73" fillId="0" borderId="0" xfId="0" applyFont="1" applyAlignment="1">
      <alignment horizontal="center" vertical="center" wrapText="1"/>
    </xf>
    <xf numFmtId="0" fontId="44" fillId="9" borderId="3" xfId="0" applyFont="1" applyFill="1" applyBorder="1" applyAlignment="1">
      <alignment horizontal="left" vertical="center"/>
    </xf>
    <xf numFmtId="0" fontId="0" fillId="0" borderId="0" xfId="0" applyAlignment="1">
      <alignment horizontal="left" vertical="center"/>
    </xf>
    <xf numFmtId="0" fontId="0" fillId="0" borderId="23" xfId="0" applyBorder="1" applyAlignment="1">
      <alignment horizontal="left" vertical="center"/>
    </xf>
    <xf numFmtId="0" fontId="0" fillId="0" borderId="3" xfId="0" applyBorder="1" applyAlignment="1">
      <alignment horizontal="left" vertical="center"/>
    </xf>
    <xf numFmtId="0" fontId="44" fillId="8" borderId="20" xfId="0" applyFont="1" applyFill="1" applyBorder="1" applyAlignment="1">
      <alignment horizontal="left" vertical="top" wrapText="1"/>
    </xf>
    <xf numFmtId="0" fontId="44" fillId="8" borderId="4" xfId="0" applyFont="1" applyFill="1" applyBorder="1" applyAlignment="1">
      <alignment horizontal="left" vertical="top" wrapText="1"/>
    </xf>
    <xf numFmtId="0" fontId="0" fillId="0" borderId="22" xfId="0" applyBorder="1" applyAlignment="1">
      <alignment horizontal="left" vertical="top"/>
    </xf>
    <xf numFmtId="0" fontId="44" fillId="8" borderId="3" xfId="0" applyFont="1" applyFill="1" applyBorder="1" applyAlignment="1">
      <alignment horizontal="left" vertical="top" wrapText="1"/>
    </xf>
    <xf numFmtId="0" fontId="44" fillId="8" borderId="0" xfId="0" applyFont="1" applyFill="1" applyAlignment="1">
      <alignment horizontal="left" vertical="top" wrapText="1"/>
    </xf>
    <xf numFmtId="0" fontId="0" fillId="0" borderId="5" xfId="0" applyBorder="1" applyAlignment="1">
      <alignment horizontal="left" vertical="top"/>
    </xf>
    <xf numFmtId="0" fontId="0" fillId="0" borderId="3" xfId="0" applyBorder="1" applyAlignment="1">
      <alignment horizontal="left" vertical="top"/>
    </xf>
    <xf numFmtId="0" fontId="0" fillId="0" borderId="0" xfId="0"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26" fillId="13" borderId="25" xfId="0" applyFont="1" applyFill="1" applyBorder="1" applyAlignment="1" applyProtection="1">
      <alignment horizontal="center" vertical="center"/>
      <protection locked="0"/>
    </xf>
    <xf numFmtId="0" fontId="26" fillId="13" borderId="24" xfId="0" applyFont="1" applyFill="1" applyBorder="1" applyAlignment="1" applyProtection="1">
      <alignment horizontal="center" vertical="center"/>
      <protection locked="0"/>
    </xf>
    <xf numFmtId="0" fontId="44" fillId="0" borderId="5" xfId="0" applyFont="1" applyBorder="1" applyAlignment="1">
      <alignment horizontal="left" vertical="top" wrapText="1"/>
    </xf>
    <xf numFmtId="0" fontId="44" fillId="0" borderId="0" xfId="0" applyFont="1" applyAlignment="1">
      <alignment horizontal="left" vertical="top" wrapText="1"/>
    </xf>
    <xf numFmtId="0" fontId="55" fillId="0" borderId="3" xfId="0" applyFont="1" applyBorder="1" applyAlignment="1">
      <alignment horizontal="center" wrapText="1"/>
    </xf>
    <xf numFmtId="0" fontId="55" fillId="0" borderId="23" xfId="0" applyFont="1" applyBorder="1" applyAlignment="1">
      <alignment horizontal="center" wrapText="1"/>
    </xf>
    <xf numFmtId="0" fontId="87" fillId="2" borderId="3" xfId="0" applyFont="1" applyFill="1" applyBorder="1" applyAlignment="1">
      <alignment horizontal="center" vertical="top" wrapText="1"/>
    </xf>
    <xf numFmtId="0" fontId="87" fillId="2" borderId="23" xfId="0" applyFont="1" applyFill="1" applyBorder="1" applyAlignment="1">
      <alignment horizontal="center" vertical="top" wrapText="1"/>
    </xf>
    <xf numFmtId="0" fontId="118" fillId="2" borderId="13" xfId="0" applyFont="1" applyFill="1" applyBorder="1" applyAlignment="1">
      <alignment horizontal="center" vertical="center"/>
    </xf>
    <xf numFmtId="0" fontId="118" fillId="2" borderId="0" xfId="0" applyFont="1" applyFill="1" applyAlignment="1">
      <alignment horizontal="center" vertical="center"/>
    </xf>
    <xf numFmtId="0" fontId="118" fillId="2" borderId="23" xfId="0" applyFont="1" applyFill="1" applyBorder="1" applyAlignment="1">
      <alignment horizontal="center" vertical="center"/>
    </xf>
    <xf numFmtId="0" fontId="118" fillId="2" borderId="15" xfId="0" applyFont="1" applyFill="1" applyBorder="1" applyAlignment="1">
      <alignment horizontal="center" vertical="center"/>
    </xf>
    <xf numFmtId="0" fontId="118" fillId="2" borderId="16" xfId="0" applyFont="1" applyFill="1" applyBorder="1" applyAlignment="1">
      <alignment horizontal="center" vertical="center"/>
    </xf>
    <xf numFmtId="0" fontId="118" fillId="2" borderId="17" xfId="0" applyFont="1" applyFill="1" applyBorder="1" applyAlignment="1">
      <alignment horizontal="center" vertical="center"/>
    </xf>
    <xf numFmtId="0" fontId="44" fillId="8" borderId="2" xfId="0" applyFont="1" applyFill="1" applyBorder="1" applyAlignment="1">
      <alignment horizontal="center"/>
    </xf>
    <xf numFmtId="0" fontId="44" fillId="8" borderId="14" xfId="0" applyFont="1" applyFill="1" applyBorder="1" applyAlignment="1">
      <alignment horizontal="center"/>
    </xf>
    <xf numFmtId="0" fontId="20" fillId="13" borderId="2" xfId="0" applyFont="1" applyFill="1" applyBorder="1" applyAlignment="1" applyProtection="1">
      <alignment horizontal="center" vertical="center"/>
      <protection locked="0"/>
    </xf>
    <xf numFmtId="0" fontId="113" fillId="9" borderId="0" xfId="0" applyFont="1" applyFill="1" applyAlignment="1">
      <alignment horizontal="left" vertical="center"/>
    </xf>
    <xf numFmtId="0" fontId="113" fillId="9" borderId="23" xfId="0" applyFont="1" applyFill="1" applyBorder="1" applyAlignment="1">
      <alignment horizontal="left" vertical="center"/>
    </xf>
    <xf numFmtId="0" fontId="114" fillId="9" borderId="23" xfId="0" applyFont="1" applyFill="1" applyBorder="1" applyAlignment="1">
      <alignment horizontal="left" vertical="center"/>
    </xf>
    <xf numFmtId="0" fontId="20" fillId="9" borderId="0" xfId="0" applyFont="1" applyFill="1" applyAlignment="1">
      <alignment horizontal="left"/>
    </xf>
    <xf numFmtId="0" fontId="20" fillId="4" borderId="25" xfId="0" applyFont="1" applyFill="1" applyBorder="1" applyAlignment="1" applyProtection="1">
      <alignment horizontal="center"/>
      <protection locked="0"/>
    </xf>
    <xf numFmtId="0" fontId="20" fillId="4" borderId="24" xfId="0" applyFont="1" applyFill="1" applyBorder="1" applyAlignment="1" applyProtection="1">
      <alignment horizontal="center"/>
      <protection locked="0"/>
    </xf>
    <xf numFmtId="0" fontId="16" fillId="2" borderId="25" xfId="0" applyFont="1" applyFill="1" applyBorder="1" applyAlignment="1">
      <alignment horizontal="center"/>
    </xf>
    <xf numFmtId="0" fontId="0" fillId="0" borderId="19" xfId="0" applyBorder="1" applyAlignment="1">
      <alignment horizontal="center"/>
    </xf>
    <xf numFmtId="0" fontId="0" fillId="0" borderId="24" xfId="0" applyBorder="1" applyAlignment="1">
      <alignment horizontal="center"/>
    </xf>
    <xf numFmtId="0" fontId="20" fillId="16" borderId="10" xfId="0" applyFont="1" applyFill="1" applyBorder="1" applyAlignment="1">
      <alignment horizontal="left" wrapText="1"/>
    </xf>
    <xf numFmtId="0" fontId="115" fillId="16" borderId="11" xfId="0" applyFont="1" applyFill="1" applyBorder="1" applyAlignment="1">
      <alignment horizontal="left" wrapText="1"/>
    </xf>
    <xf numFmtId="0" fontId="115" fillId="16" borderId="12" xfId="0" applyFont="1" applyFill="1" applyBorder="1" applyAlignment="1">
      <alignment horizontal="left" wrapText="1"/>
    </xf>
    <xf numFmtId="0" fontId="115" fillId="16" borderId="13" xfId="0" applyFont="1" applyFill="1" applyBorder="1" applyAlignment="1">
      <alignment horizontal="left" wrapText="1"/>
    </xf>
    <xf numFmtId="0" fontId="115" fillId="16" borderId="0" xfId="0" applyFont="1" applyFill="1" applyAlignment="1">
      <alignment horizontal="left" wrapText="1"/>
    </xf>
    <xf numFmtId="0" fontId="115" fillId="16" borderId="23" xfId="0" applyFont="1" applyFill="1" applyBorder="1" applyAlignment="1">
      <alignment horizontal="left" wrapTex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115" fillId="16" borderId="13" xfId="0" applyFont="1" applyFill="1" applyBorder="1" applyAlignment="1">
      <alignment horizontal="center" vertical="center"/>
    </xf>
    <xf numFmtId="0" fontId="98" fillId="0" borderId="0" xfId="14" applyFont="1" applyAlignment="1">
      <alignment horizontal="left"/>
    </xf>
    <xf numFmtId="0" fontId="100" fillId="16" borderId="2" xfId="14" applyFont="1" applyFill="1" applyBorder="1" applyAlignment="1">
      <alignment horizontal="left" vertical="center"/>
    </xf>
    <xf numFmtId="49" fontId="92" fillId="0" borderId="25" xfId="14" applyNumberFormat="1" applyFont="1" applyBorder="1" applyAlignment="1">
      <alignment vertical="center"/>
    </xf>
    <xf numFmtId="0" fontId="92" fillId="0" borderId="24" xfId="14" applyFont="1" applyBorder="1" applyAlignment="1">
      <alignment vertical="center"/>
    </xf>
    <xf numFmtId="0" fontId="23" fillId="5" borderId="25" xfId="0" applyFont="1" applyFill="1" applyBorder="1" applyAlignment="1">
      <alignment horizontal="center" wrapText="1"/>
    </xf>
    <xf numFmtId="0" fontId="23" fillId="5" borderId="19" xfId="0" applyFont="1" applyFill="1" applyBorder="1" applyAlignment="1">
      <alignment horizontal="center" wrapText="1"/>
    </xf>
    <xf numFmtId="0" fontId="23" fillId="5" borderId="24" xfId="0" applyFont="1" applyFill="1" applyBorder="1" applyAlignment="1">
      <alignment horizontal="center" wrapText="1"/>
    </xf>
    <xf numFmtId="0" fontId="23" fillId="5" borderId="2" xfId="0" applyFont="1" applyFill="1" applyBorder="1" applyAlignment="1">
      <alignment horizontal="center" wrapText="1"/>
    </xf>
    <xf numFmtId="0" fontId="23" fillId="0" borderId="0" xfId="0" applyFont="1" applyAlignment="1">
      <alignment horizontal="center" wrapText="1"/>
    </xf>
    <xf numFmtId="0" fontId="23" fillId="9" borderId="0" xfId="0" applyFont="1" applyFill="1" applyAlignment="1">
      <alignment horizontal="right"/>
    </xf>
    <xf numFmtId="0" fontId="23" fillId="9" borderId="5" xfId="0" applyFont="1" applyFill="1" applyBorder="1" applyAlignment="1">
      <alignment horizontal="right"/>
    </xf>
    <xf numFmtId="0" fontId="23" fillId="9" borderId="0" xfId="0" applyFont="1" applyFill="1" applyAlignment="1">
      <alignment horizontal="center" wrapText="1"/>
    </xf>
    <xf numFmtId="0" fontId="23" fillId="9" borderId="7" xfId="0" applyFont="1" applyFill="1" applyBorder="1" applyAlignment="1">
      <alignment horizontal="center" wrapText="1"/>
    </xf>
    <xf numFmtId="0" fontId="23" fillId="0" borderId="0" xfId="0" applyFont="1" applyAlignment="1">
      <alignment horizontal="center" vertical="center" wrapText="1"/>
    </xf>
    <xf numFmtId="0" fontId="23" fillId="9" borderId="0" xfId="0" applyFont="1" applyFill="1" applyAlignment="1">
      <alignment horizontal="center"/>
    </xf>
    <xf numFmtId="0" fontId="37" fillId="9" borderId="0" xfId="0" applyFont="1" applyFill="1" applyAlignment="1">
      <alignment horizontal="center"/>
    </xf>
    <xf numFmtId="49" fontId="23" fillId="5" borderId="2" xfId="0" applyNumberFormat="1" applyFont="1" applyFill="1" applyBorder="1" applyAlignment="1">
      <alignment horizontal="center"/>
    </xf>
    <xf numFmtId="0" fontId="23" fillId="5" borderId="2" xfId="0" applyFont="1" applyFill="1" applyBorder="1" applyAlignment="1">
      <alignment horizontal="center"/>
    </xf>
    <xf numFmtId="0" fontId="23" fillId="5" borderId="2" xfId="0" applyFont="1" applyFill="1" applyBorder="1"/>
    <xf numFmtId="0" fontId="0" fillId="0" borderId="2" xfId="0" applyBorder="1"/>
    <xf numFmtId="0" fontId="23" fillId="5" borderId="25" xfId="0" applyFont="1" applyFill="1" applyBorder="1" applyAlignment="1">
      <alignment horizontal="center"/>
    </xf>
    <xf numFmtId="0" fontId="23" fillId="0" borderId="19" xfId="0" applyFont="1" applyBorder="1" applyAlignment="1">
      <alignment horizontal="center"/>
    </xf>
    <xf numFmtId="0" fontId="23" fillId="0" borderId="24" xfId="0" applyFont="1" applyBorder="1"/>
    <xf numFmtId="0" fontId="37" fillId="2" borderId="0" xfId="0" applyFont="1" applyFill="1" applyAlignment="1">
      <alignment horizontal="center" vertical="top" wrapText="1"/>
    </xf>
    <xf numFmtId="0" fontId="37" fillId="0" borderId="0" xfId="0" applyFont="1" applyAlignment="1">
      <alignment horizontal="center" vertical="top"/>
    </xf>
    <xf numFmtId="0" fontId="23" fillId="0" borderId="24" xfId="0" applyFont="1" applyBorder="1" applyAlignment="1">
      <alignment horizontal="center"/>
    </xf>
    <xf numFmtId="0" fontId="23" fillId="2" borderId="0" xfId="0" applyFont="1" applyFill="1" applyAlignment="1">
      <alignment horizontal="center"/>
    </xf>
    <xf numFmtId="0" fontId="23" fillId="2" borderId="5" xfId="0" applyFont="1" applyFill="1" applyBorder="1" applyAlignment="1">
      <alignment horizontal="center"/>
    </xf>
    <xf numFmtId="0" fontId="23" fillId="9" borderId="3" xfId="0" applyFont="1" applyFill="1" applyBorder="1" applyAlignment="1">
      <alignment horizontal="right"/>
    </xf>
    <xf numFmtId="0" fontId="23" fillId="13" borderId="20" xfId="0" applyFont="1" applyFill="1" applyBorder="1" applyAlignment="1">
      <alignment horizontal="center"/>
    </xf>
    <xf numFmtId="0" fontId="23" fillId="13" borderId="30" xfId="0" applyFont="1" applyFill="1" applyBorder="1" applyAlignment="1">
      <alignment horizontal="center"/>
    </xf>
    <xf numFmtId="0" fontId="23" fillId="13" borderId="3" xfId="0" applyFont="1" applyFill="1" applyBorder="1" applyAlignment="1">
      <alignment horizontal="center"/>
    </xf>
    <xf numFmtId="0" fontId="23" fillId="13" borderId="23" xfId="0" applyFont="1" applyFill="1" applyBorder="1" applyAlignment="1">
      <alignment horizontal="center"/>
    </xf>
    <xf numFmtId="0" fontId="23" fillId="13" borderId="6" xfId="0" applyFont="1" applyFill="1" applyBorder="1" applyAlignment="1">
      <alignment horizontal="center"/>
    </xf>
    <xf numFmtId="0" fontId="23" fillId="13" borderId="29" xfId="0" applyFont="1" applyFill="1" applyBorder="1" applyAlignment="1">
      <alignment horizontal="center"/>
    </xf>
    <xf numFmtId="170" fontId="33" fillId="5" borderId="25" xfId="0" applyNumberFormat="1" applyFont="1" applyFill="1" applyBorder="1" applyAlignment="1">
      <alignment horizontal="left"/>
    </xf>
    <xf numFmtId="170" fontId="33" fillId="5" borderId="19" xfId="0" applyNumberFormat="1" applyFont="1" applyFill="1" applyBorder="1" applyAlignment="1">
      <alignment horizontal="left"/>
    </xf>
    <xf numFmtId="170" fontId="33" fillId="5" borderId="24" xfId="0" applyNumberFormat="1" applyFont="1" applyFill="1" applyBorder="1" applyAlignment="1">
      <alignment horizontal="left"/>
    </xf>
    <xf numFmtId="0" fontId="0" fillId="0" borderId="19" xfId="0" applyBorder="1"/>
    <xf numFmtId="0" fontId="0" fillId="0" borderId="24" xfId="0" applyBorder="1"/>
    <xf numFmtId="0" fontId="23" fillId="0" borderId="19" xfId="0" applyFont="1" applyBorder="1"/>
    <xf numFmtId="0" fontId="23" fillId="13" borderId="20" xfId="0" applyFont="1" applyFill="1" applyBorder="1" applyAlignment="1">
      <alignment horizontal="center" vertical="top"/>
    </xf>
    <xf numFmtId="0" fontId="0" fillId="13" borderId="22" xfId="0" applyFill="1" applyBorder="1" applyAlignment="1">
      <alignment horizontal="center" vertical="top"/>
    </xf>
    <xf numFmtId="0" fontId="0" fillId="13" borderId="3" xfId="0" applyFill="1" applyBorder="1" applyAlignment="1">
      <alignment horizontal="center" vertical="top"/>
    </xf>
    <xf numFmtId="0" fontId="0" fillId="13" borderId="5" xfId="0" applyFill="1" applyBorder="1" applyAlignment="1">
      <alignment horizontal="center" vertical="top"/>
    </xf>
    <xf numFmtId="0" fontId="0" fillId="13" borderId="6" xfId="0" applyFill="1" applyBorder="1" applyAlignment="1">
      <alignment horizontal="center" vertical="top"/>
    </xf>
    <xf numFmtId="0" fontId="0" fillId="13" borderId="8" xfId="0" applyFill="1" applyBorder="1" applyAlignment="1">
      <alignment horizontal="center" vertical="top"/>
    </xf>
    <xf numFmtId="0" fontId="23" fillId="0" borderId="0" xfId="0" applyFont="1" applyAlignment="1">
      <alignment horizontal="right"/>
    </xf>
    <xf numFmtId="0" fontId="23" fillId="0" borderId="5" xfId="0" applyFont="1" applyBorder="1" applyAlignment="1">
      <alignment horizontal="right"/>
    </xf>
    <xf numFmtId="0" fontId="23" fillId="2" borderId="0" xfId="0" applyFont="1" applyFill="1" applyAlignment="1">
      <alignment horizontal="left" vertical="center" wrapText="1"/>
    </xf>
    <xf numFmtId="0" fontId="23" fillId="9" borderId="0" xfId="0" applyFont="1" applyFill="1" applyAlignment="1">
      <alignment horizontal="center" vertical="center" wrapText="1"/>
    </xf>
    <xf numFmtId="0" fontId="23" fillId="2" borderId="13" xfId="0" applyFont="1" applyFill="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3" xfId="0" applyBorder="1" applyAlignment="1">
      <alignment horizontal="left" vertical="top" wrapText="1"/>
    </xf>
    <xf numFmtId="0" fontId="23" fillId="2" borderId="0" xfId="0" applyFont="1" applyFill="1" applyAlignment="1">
      <alignment horizontal="left" vertical="top" wrapText="1"/>
    </xf>
    <xf numFmtId="166" fontId="23" fillId="9" borderId="0" xfId="0" applyNumberFormat="1" applyFont="1" applyFill="1" applyAlignment="1">
      <alignment horizontal="right"/>
    </xf>
    <xf numFmtId="0" fontId="23" fillId="0" borderId="0" xfId="0" applyFont="1" applyAlignment="1">
      <alignment horizontal="left" vertical="top" wrapText="1"/>
    </xf>
    <xf numFmtId="0" fontId="23" fillId="2" borderId="31" xfId="0" applyFont="1" applyFill="1" applyBorder="1" applyAlignment="1">
      <alignment horizontal="right" vertical="center"/>
    </xf>
    <xf numFmtId="0" fontId="0" fillId="0" borderId="31" xfId="0" applyBorder="1" applyAlignment="1">
      <alignment horizontal="right" vertical="center"/>
    </xf>
    <xf numFmtId="1" fontId="23" fillId="13" borderId="20" xfId="0" applyNumberFormat="1" applyFont="1" applyFill="1" applyBorder="1" applyAlignment="1">
      <alignment horizontal="left" vertical="top" wrapText="1"/>
    </xf>
    <xf numFmtId="0" fontId="0" fillId="13" borderId="4" xfId="0" applyFill="1" applyBorder="1" applyAlignment="1">
      <alignment horizontal="left" vertical="top" wrapText="1"/>
    </xf>
    <xf numFmtId="0" fontId="0" fillId="13" borderId="22" xfId="0" applyFill="1" applyBorder="1" applyAlignment="1">
      <alignment horizontal="left" vertical="top" wrapText="1"/>
    </xf>
    <xf numFmtId="0" fontId="0" fillId="13" borderId="3" xfId="0" applyFill="1" applyBorder="1" applyAlignment="1">
      <alignment horizontal="left" vertical="top" wrapText="1"/>
    </xf>
    <xf numFmtId="0" fontId="0" fillId="13" borderId="0" xfId="0" applyFill="1" applyAlignment="1">
      <alignment horizontal="left" vertical="top" wrapText="1"/>
    </xf>
    <xf numFmtId="0" fontId="0" fillId="13" borderId="5" xfId="0" applyFill="1" applyBorder="1" applyAlignment="1">
      <alignment horizontal="left" vertical="top" wrapText="1"/>
    </xf>
    <xf numFmtId="0" fontId="0" fillId="13" borderId="6" xfId="0" applyFill="1" applyBorder="1" applyAlignment="1">
      <alignment vertical="top"/>
    </xf>
    <xf numFmtId="0" fontId="0" fillId="13" borderId="7" xfId="0" applyFill="1" applyBorder="1" applyAlignment="1">
      <alignment vertical="top"/>
    </xf>
    <xf numFmtId="0" fontId="0" fillId="13" borderId="8" xfId="0" applyFill="1" applyBorder="1" applyAlignment="1">
      <alignment vertical="top"/>
    </xf>
    <xf numFmtId="0" fontId="23" fillId="2" borderId="13" xfId="0" applyFont="1" applyFill="1" applyBorder="1" applyAlignment="1">
      <alignment wrapText="1"/>
    </xf>
    <xf numFmtId="0" fontId="32" fillId="5" borderId="2" xfId="0" applyFont="1" applyFill="1" applyBorder="1" applyAlignment="1">
      <alignment horizontal="center" vertical="center"/>
    </xf>
    <xf numFmtId="0" fontId="23" fillId="0" borderId="5" xfId="0" applyFont="1" applyBorder="1" applyAlignment="1">
      <alignment horizontal="left" vertical="center"/>
    </xf>
    <xf numFmtId="0" fontId="23" fillId="0" borderId="0" xfId="0" applyFont="1" applyAlignment="1">
      <alignment horizontal="left" vertical="center"/>
    </xf>
    <xf numFmtId="0" fontId="23" fillId="5" borderId="9" xfId="0" applyFont="1" applyFill="1" applyBorder="1" applyAlignment="1">
      <alignment horizontal="center" vertical="center"/>
    </xf>
    <xf numFmtId="0" fontId="23" fillId="5" borderId="21" xfId="0" applyFont="1" applyFill="1" applyBorder="1" applyAlignment="1">
      <alignment horizontal="center" vertical="center"/>
    </xf>
    <xf numFmtId="0" fontId="34" fillId="2" borderId="0" xfId="0" applyFont="1" applyFill="1" applyAlignment="1">
      <alignment horizontal="left" vertical="center" wrapText="1"/>
    </xf>
    <xf numFmtId="1" fontId="23" fillId="13" borderId="25" xfId="0" applyNumberFormat="1" applyFont="1" applyFill="1" applyBorder="1" applyAlignment="1">
      <alignment horizontal="left" vertical="top" wrapText="1"/>
    </xf>
    <xf numFmtId="0" fontId="0" fillId="13" borderId="19" xfId="0" applyFill="1" applyBorder="1" applyAlignment="1">
      <alignment horizontal="left" vertical="top" wrapText="1"/>
    </xf>
    <xf numFmtId="0" fontId="0" fillId="13" borderId="24" xfId="0" applyFill="1" applyBorder="1" applyAlignment="1">
      <alignment horizontal="left" vertical="top" wrapText="1"/>
    </xf>
    <xf numFmtId="49" fontId="32" fillId="5" borderId="25" xfId="0" applyNumberFormat="1" applyFont="1" applyFill="1" applyBorder="1" applyAlignment="1">
      <alignment horizontal="center" vertical="center"/>
    </xf>
    <xf numFmtId="49" fontId="32" fillId="5" borderId="24" xfId="0" applyNumberFormat="1" applyFont="1" applyFill="1" applyBorder="1" applyAlignment="1">
      <alignment horizontal="center" vertical="center"/>
    </xf>
    <xf numFmtId="0" fontId="23" fillId="9" borderId="3" xfId="0" applyFont="1" applyFill="1" applyBorder="1" applyAlignment="1">
      <alignment horizontal="right" wrapText="1"/>
    </xf>
    <xf numFmtId="0" fontId="23" fillId="9" borderId="5" xfId="0" applyFont="1" applyFill="1" applyBorder="1"/>
    <xf numFmtId="10" fontId="23" fillId="5" borderId="25" xfId="0" applyNumberFormat="1" applyFont="1" applyFill="1" applyBorder="1" applyAlignment="1">
      <alignment horizontal="center" vertical="center"/>
    </xf>
    <xf numFmtId="0" fontId="23" fillId="0" borderId="24" xfId="0" applyFont="1" applyBorder="1" applyAlignment="1">
      <alignment horizontal="center" vertical="center"/>
    </xf>
    <xf numFmtId="0" fontId="23" fillId="5" borderId="25" xfId="0" applyFont="1" applyFill="1" applyBorder="1" applyAlignment="1">
      <alignment horizontal="center" vertical="center"/>
    </xf>
    <xf numFmtId="0" fontId="23" fillId="5" borderId="19" xfId="0" applyFont="1" applyFill="1" applyBorder="1" applyAlignment="1">
      <alignment horizontal="center" vertical="center"/>
    </xf>
    <xf numFmtId="0" fontId="23" fillId="5" borderId="24" xfId="0" applyFont="1" applyFill="1" applyBorder="1" applyAlignment="1">
      <alignment horizontal="center" vertical="center"/>
    </xf>
    <xf numFmtId="0" fontId="23" fillId="2" borderId="0" xfId="0" applyFont="1" applyFill="1" applyAlignment="1">
      <alignment horizontal="right"/>
    </xf>
    <xf numFmtId="0" fontId="23" fillId="9" borderId="0" xfId="0" applyFont="1" applyFill="1"/>
    <xf numFmtId="0" fontId="23" fillId="8" borderId="25" xfId="0" applyFont="1" applyFill="1" applyBorder="1" applyAlignment="1" applyProtection="1">
      <alignment horizontal="center" vertical="center"/>
      <protection locked="0"/>
    </xf>
    <xf numFmtId="0" fontId="23" fillId="8" borderId="19" xfId="0" applyFont="1" applyFill="1" applyBorder="1" applyAlignment="1" applyProtection="1">
      <alignment horizontal="center" vertical="center"/>
      <protection locked="0"/>
    </xf>
    <xf numFmtId="0" fontId="23" fillId="8" borderId="24" xfId="0" applyFont="1" applyFill="1" applyBorder="1" applyAlignment="1" applyProtection="1">
      <alignment horizontal="center" vertical="center"/>
      <protection locked="0"/>
    </xf>
    <xf numFmtId="0" fontId="23" fillId="13" borderId="25" xfId="0" applyFont="1" applyFill="1" applyBorder="1" applyAlignment="1">
      <alignment horizontal="center" vertical="center"/>
    </xf>
    <xf numFmtId="0" fontId="23" fillId="13" borderId="24" xfId="0" applyFont="1" applyFill="1" applyBorder="1" applyAlignment="1">
      <alignment vertical="center"/>
    </xf>
    <xf numFmtId="0" fontId="23" fillId="9" borderId="0" xfId="0" applyFont="1" applyFill="1" applyAlignment="1">
      <alignment horizontal="right" wrapText="1"/>
    </xf>
    <xf numFmtId="0" fontId="23" fillId="9" borderId="0" xfId="0" applyFont="1" applyFill="1" applyAlignment="1">
      <alignment horizontal="right" vertical="center" wrapText="1"/>
    </xf>
    <xf numFmtId="0" fontId="23" fillId="9" borderId="0" xfId="0" applyFont="1" applyFill="1" applyAlignment="1">
      <alignment horizontal="right" vertical="center"/>
    </xf>
    <xf numFmtId="0" fontId="26" fillId="9" borderId="13" xfId="0" applyFont="1" applyFill="1" applyBorder="1" applyAlignment="1">
      <alignment horizontal="center"/>
    </xf>
    <xf numFmtId="0" fontId="23" fillId="9" borderId="5" xfId="0" applyFont="1" applyFill="1" applyBorder="1" applyAlignment="1">
      <alignment horizontal="center"/>
    </xf>
    <xf numFmtId="0" fontId="23" fillId="13" borderId="25" xfId="0" applyFont="1" applyFill="1" applyBorder="1" applyAlignment="1">
      <alignment horizontal="center"/>
    </xf>
    <xf numFmtId="0" fontId="23" fillId="13" borderId="19" xfId="0" applyFont="1" applyFill="1" applyBorder="1"/>
    <xf numFmtId="0" fontId="23" fillId="13" borderId="24" xfId="0" applyFont="1" applyFill="1" applyBorder="1"/>
    <xf numFmtId="0" fontId="23" fillId="0" borderId="0" xfId="0" applyFont="1" applyAlignment="1">
      <alignment horizontal="center" vertical="center"/>
    </xf>
    <xf numFmtId="0" fontId="23" fillId="0" borderId="3" xfId="0" applyFont="1" applyBorder="1" applyAlignment="1">
      <alignment horizontal="right" wrapText="1"/>
    </xf>
    <xf numFmtId="0" fontId="23" fillId="13" borderId="19" xfId="0" applyFont="1" applyFill="1" applyBorder="1" applyAlignment="1">
      <alignment horizontal="center" vertical="center"/>
    </xf>
    <xf numFmtId="0" fontId="23" fillId="13" borderId="25" xfId="0" applyFont="1" applyFill="1" applyBorder="1" applyAlignment="1">
      <alignment horizontal="center" wrapText="1"/>
    </xf>
    <xf numFmtId="0" fontId="23" fillId="13" borderId="19" xfId="0" applyFont="1" applyFill="1" applyBorder="1" applyAlignment="1">
      <alignment horizontal="center" wrapText="1"/>
    </xf>
    <xf numFmtId="0" fontId="23" fillId="13" borderId="24" xfId="0" applyFont="1" applyFill="1" applyBorder="1" applyAlignment="1">
      <alignment horizontal="center" wrapText="1"/>
    </xf>
    <xf numFmtId="0" fontId="23" fillId="0" borderId="0" xfId="0" applyFont="1" applyAlignment="1">
      <alignment horizontal="right" vertical="top" wrapText="1"/>
    </xf>
    <xf numFmtId="0" fontId="23" fillId="13" borderId="20" xfId="0" applyFont="1" applyFill="1" applyBorder="1" applyAlignment="1">
      <alignment horizontal="center" vertical="center" wrapText="1"/>
    </xf>
    <xf numFmtId="0" fontId="23" fillId="13" borderId="22" xfId="0" applyFont="1" applyFill="1" applyBorder="1" applyAlignment="1">
      <alignment horizontal="center" vertical="center" wrapText="1"/>
    </xf>
    <xf numFmtId="0" fontId="23" fillId="13" borderId="6" xfId="0" applyFont="1" applyFill="1" applyBorder="1" applyAlignment="1">
      <alignment horizontal="center" vertical="center" wrapText="1"/>
    </xf>
    <xf numFmtId="0" fontId="23" fillId="13" borderId="8" xfId="0" applyFont="1" applyFill="1" applyBorder="1" applyAlignment="1">
      <alignment horizontal="center" vertical="center" wrapText="1"/>
    </xf>
    <xf numFmtId="0" fontId="23" fillId="13" borderId="24" xfId="0" applyFont="1" applyFill="1" applyBorder="1" applyAlignment="1">
      <alignment horizontal="center"/>
    </xf>
    <xf numFmtId="0" fontId="37" fillId="5" borderId="2" xfId="0" applyFont="1" applyFill="1" applyBorder="1" applyAlignment="1">
      <alignment horizontal="center" vertical="center"/>
    </xf>
    <xf numFmtId="0" fontId="28" fillId="0" borderId="3" xfId="0" applyFont="1" applyBorder="1" applyAlignment="1">
      <alignment horizontal="right"/>
    </xf>
    <xf numFmtId="0" fontId="28" fillId="0" borderId="5" xfId="0" applyFont="1" applyBorder="1" applyAlignment="1">
      <alignment horizontal="right"/>
    </xf>
    <xf numFmtId="0" fontId="26" fillId="9" borderId="13" xfId="0" applyFont="1" applyFill="1" applyBorder="1" applyAlignment="1">
      <alignment horizontal="right"/>
    </xf>
    <xf numFmtId="0" fontId="23" fillId="9" borderId="13" xfId="0" applyFont="1" applyFill="1" applyBorder="1" applyAlignment="1">
      <alignment horizontal="right"/>
    </xf>
    <xf numFmtId="0" fontId="23" fillId="13" borderId="20" xfId="0" applyFont="1" applyFill="1" applyBorder="1" applyAlignment="1">
      <alignment horizontal="center" wrapText="1" shrinkToFit="1"/>
    </xf>
    <xf numFmtId="0" fontId="23" fillId="13" borderId="4" xfId="0" applyFont="1" applyFill="1" applyBorder="1" applyAlignment="1">
      <alignment horizontal="center" wrapText="1" shrinkToFit="1"/>
    </xf>
    <xf numFmtId="0" fontId="23" fillId="13" borderId="22" xfId="0" applyFont="1" applyFill="1" applyBorder="1" applyAlignment="1">
      <alignment horizontal="center" wrapText="1" shrinkToFit="1"/>
    </xf>
    <xf numFmtId="0" fontId="23" fillId="13" borderId="6" xfId="0" applyFont="1" applyFill="1" applyBorder="1" applyAlignment="1">
      <alignment horizontal="center" wrapText="1" shrinkToFit="1"/>
    </xf>
    <xf numFmtId="0" fontId="23" fillId="13" borderId="7" xfId="0" applyFont="1" applyFill="1" applyBorder="1" applyAlignment="1">
      <alignment horizontal="center" wrapText="1" shrinkToFit="1"/>
    </xf>
    <xf numFmtId="0" fontId="23" fillId="13" borderId="8" xfId="0" applyFont="1" applyFill="1" applyBorder="1" applyAlignment="1">
      <alignment horizontal="center" wrapText="1" shrinkToFit="1"/>
    </xf>
    <xf numFmtId="0" fontId="26" fillId="9" borderId="5" xfId="0" applyFont="1" applyFill="1" applyBorder="1" applyAlignment="1">
      <alignment horizontal="right"/>
    </xf>
    <xf numFmtId="0" fontId="0" fillId="9" borderId="5" xfId="0" applyFill="1" applyBorder="1" applyAlignment="1">
      <alignment horizontal="right"/>
    </xf>
    <xf numFmtId="0" fontId="23" fillId="13" borderId="9" xfId="0" applyFont="1" applyFill="1" applyBorder="1" applyAlignment="1">
      <alignment horizontal="center"/>
    </xf>
    <xf numFmtId="0" fontId="23" fillId="13" borderId="21" xfId="0" applyFont="1" applyFill="1" applyBorder="1" applyAlignment="1">
      <alignment horizontal="center"/>
    </xf>
    <xf numFmtId="0" fontId="24" fillId="9" borderId="0" xfId="0" applyFont="1" applyFill="1" applyAlignment="1">
      <alignment horizontal="center" wrapText="1" shrinkToFit="1"/>
    </xf>
    <xf numFmtId="0" fontId="23" fillId="13" borderId="24" xfId="0" applyFont="1" applyFill="1" applyBorder="1" applyAlignment="1">
      <alignment horizontal="center" vertical="center"/>
    </xf>
    <xf numFmtId="0" fontId="28" fillId="0" borderId="0" xfId="0" applyFont="1" applyAlignment="1">
      <alignment horizontal="right"/>
    </xf>
    <xf numFmtId="0" fontId="23" fillId="5" borderId="25" xfId="0" applyFont="1" applyFill="1" applyBorder="1" applyAlignment="1">
      <alignment horizontal="center" vertical="center" wrapText="1"/>
    </xf>
    <xf numFmtId="0" fontId="23" fillId="0" borderId="19" xfId="0" applyFont="1" applyBorder="1" applyAlignment="1">
      <alignment horizontal="center" vertical="center" wrapText="1"/>
    </xf>
    <xf numFmtId="0" fontId="23" fillId="0" borderId="24" xfId="0" applyFont="1" applyBorder="1" applyAlignment="1">
      <alignment horizontal="center" vertical="center" wrapText="1"/>
    </xf>
    <xf numFmtId="0" fontId="23" fillId="13" borderId="58" xfId="0" applyFont="1" applyFill="1" applyBorder="1" applyAlignment="1">
      <alignment horizontal="center"/>
    </xf>
    <xf numFmtId="0" fontId="23" fillId="0" borderId="19" xfId="0" applyFont="1" applyBorder="1" applyAlignment="1">
      <alignment horizontal="center" vertical="center"/>
    </xf>
    <xf numFmtId="0" fontId="23" fillId="0" borderId="24" xfId="0" applyFont="1" applyBorder="1" applyAlignment="1">
      <alignment vertical="center"/>
    </xf>
    <xf numFmtId="0" fontId="23" fillId="13" borderId="2" xfId="0" applyFont="1" applyFill="1" applyBorder="1" applyAlignment="1">
      <alignment horizontal="center" vertical="center"/>
    </xf>
    <xf numFmtId="0" fontId="110" fillId="2" borderId="0" xfId="0" applyFont="1" applyFill="1" applyAlignment="1">
      <alignment horizontal="right" vertical="center" wrapText="1"/>
    </xf>
    <xf numFmtId="0" fontId="110" fillId="2" borderId="5" xfId="0" applyFont="1" applyFill="1" applyBorder="1" applyAlignment="1">
      <alignment horizontal="right" vertical="center" wrapText="1"/>
    </xf>
    <xf numFmtId="0" fontId="6" fillId="19" borderId="53" xfId="0" applyFont="1" applyFill="1" applyBorder="1" applyAlignment="1">
      <alignment horizontal="center"/>
    </xf>
    <xf numFmtId="0" fontId="0" fillId="19" borderId="54" xfId="0" applyFill="1" applyBorder="1" applyAlignment="1">
      <alignment horizontal="center"/>
    </xf>
    <xf numFmtId="0" fontId="6" fillId="22" borderId="10" xfId="0" applyFont="1" applyFill="1" applyBorder="1" applyAlignment="1">
      <alignment horizontal="center"/>
    </xf>
    <xf numFmtId="0" fontId="0" fillId="22" borderId="12" xfId="0" applyFill="1" applyBorder="1" applyAlignment="1">
      <alignment horizontal="center"/>
    </xf>
    <xf numFmtId="0" fontId="0" fillId="22" borderId="11" xfId="0" applyFill="1" applyBorder="1" applyAlignment="1">
      <alignment horizontal="center"/>
    </xf>
  </cellXfs>
  <cellStyles count="20">
    <cellStyle name="Comma" xfId="7" builtinId="3"/>
    <cellStyle name="Comma 2" xfId="5" xr:uid="{1BE68DAB-C860-4C12-B62B-ECCFE3CC3848}"/>
    <cellStyle name="Comma 2 2" xfId="19" xr:uid="{F55E671A-BDFA-4C43-B08B-2524428BAC03}"/>
    <cellStyle name="Hyperlink" xfId="15" builtinId="8"/>
    <cellStyle name="Normal" xfId="0" builtinId="0"/>
    <cellStyle name="Normal 2" xfId="1" xr:uid="{00000000-0005-0000-0000-000002000000}"/>
    <cellStyle name="Normal 2 2" xfId="17" xr:uid="{42FF0365-A6F1-4ECD-A52C-C8198DE6C843}"/>
    <cellStyle name="Normal 3" xfId="2" xr:uid="{00000000-0005-0000-0000-000003000000}"/>
    <cellStyle name="Normal 3 2" xfId="18" xr:uid="{969D5029-1C03-4624-A2AB-F22CCB71C12B}"/>
    <cellStyle name="Normal 4" xfId="3" xr:uid="{1D450E61-7650-4C2F-B66F-45EBA2529A20}"/>
    <cellStyle name="Normal 5" xfId="14" xr:uid="{F1651384-2E59-4305-9AF2-E5D107F0CB87}"/>
    <cellStyle name="Normal 6" xfId="16" xr:uid="{D7BFB505-3B37-4F79-A576-ED536C6C5CA9}"/>
    <cellStyle name="Normal_DD Menu" xfId="13" xr:uid="{E9769203-ACBA-45E7-879E-3ED8121001DD}"/>
    <cellStyle name="Normal_Sheet1" xfId="8" xr:uid="{6425E72A-ED85-4637-88C6-C519D7DA6A0B}"/>
    <cellStyle name="Normal_Sheet2" xfId="9" xr:uid="{2E59BF8A-BC47-4381-9998-929C72CC4A62}"/>
    <cellStyle name="Normal_Sheet3" xfId="10" xr:uid="{F774D8D0-28B3-4DBD-8C21-F7F0AE0B267D}"/>
    <cellStyle name="Normal_Sheet4" xfId="11" xr:uid="{6FAA01BC-A568-45FB-8A17-DFAC22D8E239}"/>
    <cellStyle name="Normal_Sheet5" xfId="12" xr:uid="{E7CA0490-77BC-4D80-A7CA-E16189AB7EDA}"/>
    <cellStyle name="Percent" xfId="6" builtinId="5"/>
    <cellStyle name="Percent 2" xfId="4" xr:uid="{1BB579D4-E4A4-4FF1-84B2-F1BD89E6E15E}"/>
  </cellStyles>
  <dxfs count="9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auto="1"/>
      </font>
      <fill>
        <patternFill>
          <bgColor rgb="FFC6EFCE"/>
        </patternFill>
      </fill>
    </dxf>
    <dxf>
      <font>
        <color auto="1"/>
      </font>
      <fill>
        <patternFill>
          <bgColor rgb="FFFFEB9C"/>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color theme="0"/>
      </font>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auto="1"/>
      </font>
      <fill>
        <patternFill>
          <bgColor rgb="FFFF0000"/>
        </patternFill>
      </fill>
    </dxf>
    <dxf>
      <font>
        <color auto="1"/>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FFEB9C"/>
        </patternFill>
      </fill>
    </dxf>
    <dxf>
      <font>
        <color auto="1"/>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ill>
        <patternFill>
          <bgColor rgb="FFFF0000"/>
        </patternFill>
      </fill>
    </dxf>
    <dxf>
      <fill>
        <gradientFill degree="90">
          <stop position="0">
            <color rgb="FFFFC000"/>
          </stop>
          <stop position="1">
            <color theme="0" tint="-5.0965910824915313E-2"/>
          </stop>
        </gradientFill>
      </fill>
    </dxf>
    <dxf>
      <fill>
        <gradientFill degree="270">
          <stop position="0">
            <color theme="0"/>
          </stop>
          <stop position="1">
            <color rgb="FFFF0000"/>
          </stop>
        </gradientFill>
      </fill>
    </dxf>
    <dxf>
      <fill>
        <gradientFill degree="90">
          <stop position="0">
            <color rgb="FFFFC000"/>
          </stop>
          <stop position="1">
            <color theme="0" tint="-5.0965910824915313E-2"/>
          </stop>
        </gradientFill>
      </fill>
    </dxf>
    <dxf>
      <fill>
        <gradientFill degree="90">
          <stop position="0">
            <color rgb="FFFFC000"/>
          </stop>
          <stop position="1">
            <color theme="0"/>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ont>
        <color rgb="FF006100"/>
      </font>
      <fill>
        <patternFill>
          <bgColor rgb="FFC6EFCE"/>
        </patternFill>
      </fill>
    </dxf>
    <dxf>
      <font>
        <color rgb="FF9C5700"/>
      </font>
      <fill>
        <patternFill>
          <bgColor rgb="FFFFEB9C"/>
        </patternFill>
      </fill>
    </dxf>
    <dxf>
      <font>
        <color theme="0"/>
      </font>
    </dxf>
    <dxf>
      <font>
        <color auto="1"/>
      </font>
      <fill>
        <patternFill>
          <bgColor rgb="FFC6EFCE"/>
        </patternFill>
      </fill>
    </dxf>
    <dxf>
      <font>
        <color auto="1"/>
      </font>
      <fill>
        <patternFill>
          <bgColor rgb="FFFFEB9C"/>
        </patternFill>
      </fill>
    </dxf>
    <dxf>
      <font>
        <color auto="1"/>
      </font>
      <fill>
        <patternFill>
          <bgColor rgb="FFFF0000"/>
        </patternFill>
      </fill>
    </dxf>
    <dxf>
      <fill>
        <gradientFill degree="90">
          <stop position="0">
            <color rgb="FFFFC000"/>
          </stop>
          <stop position="1">
            <color theme="0" tint="-5.0965910824915313E-2"/>
          </stop>
        </gradientFill>
      </fill>
    </dxf>
    <dxf>
      <fill>
        <gradientFill degree="270">
          <stop position="0">
            <color theme="0"/>
          </stop>
          <stop position="1">
            <color rgb="FFFF0000"/>
          </stop>
        </gradient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C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90">
          <stop position="0">
            <color rgb="FFFF0000"/>
          </stop>
          <stop position="1">
            <color theme="0" tint="-5.0965910824915313E-2"/>
          </stop>
        </gradientFill>
      </fill>
    </dxf>
    <dxf>
      <fill>
        <gradientFill degree="270">
          <stop position="0">
            <color theme="0"/>
          </stop>
          <stop position="1">
            <color rgb="FFFF0000"/>
          </stop>
        </gradientFill>
      </fill>
    </dxf>
    <dxf>
      <fill>
        <gradientFill degree="270">
          <stop position="0">
            <color theme="0"/>
          </stop>
          <stop position="1">
            <color rgb="FFFF0000"/>
          </stop>
        </gradientFill>
      </fill>
    </dxf>
    <dxf>
      <fill>
        <gradientFill degree="270">
          <stop position="0">
            <color theme="0"/>
          </stop>
          <stop position="1">
            <color rgb="FFFF0000"/>
          </stop>
        </gradientFill>
      </fill>
    </dxf>
    <dxf>
      <fill>
        <gradientFill degree="270">
          <stop position="0">
            <color theme="0"/>
          </stop>
          <stop position="1">
            <color rgb="FFFF0000"/>
          </stop>
        </gradientFill>
      </fill>
    </dxf>
  </dxfs>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fmlaLink="$P$145" noThreeD="1"/>
</file>

<file path=xl/ctrlProps/ctrlProp10.xml><?xml version="1.0" encoding="utf-8"?>
<formControlPr xmlns="http://schemas.microsoft.com/office/spreadsheetml/2009/9/main" objectType="CheckBox" fmlaLink="$K$40" lockText="1" noThreeD="1"/>
</file>

<file path=xl/ctrlProps/ctrlProp11.xml><?xml version="1.0" encoding="utf-8"?>
<formControlPr xmlns="http://schemas.microsoft.com/office/spreadsheetml/2009/9/main" objectType="CheckBox" fmlaLink="$K$41" lockText="1" noThreeD="1"/>
</file>

<file path=xl/ctrlProps/ctrlProp12.xml><?xml version="1.0" encoding="utf-8"?>
<formControlPr xmlns="http://schemas.microsoft.com/office/spreadsheetml/2009/9/main" objectType="CheckBox" fmlaLink="$K$42" lockText="1" noThreeD="1"/>
</file>

<file path=xl/ctrlProps/ctrlProp13.xml><?xml version="1.0" encoding="utf-8"?>
<formControlPr xmlns="http://schemas.microsoft.com/office/spreadsheetml/2009/9/main" objectType="CheckBox" fmlaLink="$K$43" lockText="1" noThreeD="1"/>
</file>

<file path=xl/ctrlProps/ctrlProp14.xml><?xml version="1.0" encoding="utf-8"?>
<formControlPr xmlns="http://schemas.microsoft.com/office/spreadsheetml/2009/9/main" objectType="CheckBox" fmlaLink="$K$44" lockText="1" noThreeD="1"/>
</file>

<file path=xl/ctrlProps/ctrlProp15.xml><?xml version="1.0" encoding="utf-8"?>
<formControlPr xmlns="http://schemas.microsoft.com/office/spreadsheetml/2009/9/main" objectType="CheckBox" fmlaLink="$K$45" lockText="1" noThreeD="1"/>
</file>

<file path=xl/ctrlProps/ctrlProp16.xml><?xml version="1.0" encoding="utf-8"?>
<formControlPr xmlns="http://schemas.microsoft.com/office/spreadsheetml/2009/9/main" objectType="CheckBox" fmlaLink="$K$46" lockText="1" noThreeD="1"/>
</file>

<file path=xl/ctrlProps/ctrlProp17.xml><?xml version="1.0" encoding="utf-8"?>
<formControlPr xmlns="http://schemas.microsoft.com/office/spreadsheetml/2009/9/main" objectType="CheckBox" fmlaLink="$K$47" lockText="1" noThreeD="1"/>
</file>

<file path=xl/ctrlProps/ctrlProp18.xml><?xml version="1.0" encoding="utf-8"?>
<formControlPr xmlns="http://schemas.microsoft.com/office/spreadsheetml/2009/9/main" objectType="CheckBox" fmlaLink="$K$34" lockText="1" noThreeD="1"/>
</file>

<file path=xl/ctrlProps/ctrlProp19.xml><?xml version="1.0" encoding="utf-8"?>
<formControlPr xmlns="http://schemas.microsoft.com/office/spreadsheetml/2009/9/main" objectType="CheckBox" fmlaLink="$K$10" lockText="1" noThreeD="1"/>
</file>

<file path=xl/ctrlProps/ctrlProp2.xml><?xml version="1.0" encoding="utf-8"?>
<formControlPr xmlns="http://schemas.microsoft.com/office/spreadsheetml/2009/9/main" objectType="CheckBox" fmlaLink="$O$187" lockText="1" noThreeD="1"/>
</file>

<file path=xl/ctrlProps/ctrlProp20.xml><?xml version="1.0" encoding="utf-8"?>
<formControlPr xmlns="http://schemas.microsoft.com/office/spreadsheetml/2009/9/main" objectType="CheckBox" fmlaLink="$K$11" lockText="1" noThreeD="1"/>
</file>

<file path=xl/ctrlProps/ctrlProp21.xml><?xml version="1.0" encoding="utf-8"?>
<formControlPr xmlns="http://schemas.microsoft.com/office/spreadsheetml/2009/9/main" objectType="CheckBox" fmlaLink="$K$12" lockText="1" noThreeD="1"/>
</file>

<file path=xl/ctrlProps/ctrlProp22.xml><?xml version="1.0" encoding="utf-8"?>
<formControlPr xmlns="http://schemas.microsoft.com/office/spreadsheetml/2009/9/main" objectType="CheckBox" fmlaLink="$K$13" lockText="1" noThreeD="1"/>
</file>

<file path=xl/ctrlProps/ctrlProp23.xml><?xml version="1.0" encoding="utf-8"?>
<formControlPr xmlns="http://schemas.microsoft.com/office/spreadsheetml/2009/9/main" objectType="CheckBox" fmlaLink="$K$14" lockText="1" noThreeD="1"/>
</file>

<file path=xl/ctrlProps/ctrlProp24.xml><?xml version="1.0" encoding="utf-8"?>
<formControlPr xmlns="http://schemas.microsoft.com/office/spreadsheetml/2009/9/main" objectType="CheckBox" fmlaLink="$K$15" lockText="1" noThreeD="1"/>
</file>

<file path=xl/ctrlProps/ctrlProp25.xml><?xml version="1.0" encoding="utf-8"?>
<formControlPr xmlns="http://schemas.microsoft.com/office/spreadsheetml/2009/9/main" objectType="CheckBox" fmlaLink="$K$16" lockText="1" noThreeD="1"/>
</file>

<file path=xl/ctrlProps/ctrlProp26.xml><?xml version="1.0" encoding="utf-8"?>
<formControlPr xmlns="http://schemas.microsoft.com/office/spreadsheetml/2009/9/main" objectType="CheckBox" fmlaLink="$K$22" lockText="1" noThreeD="1"/>
</file>

<file path=xl/ctrlProps/ctrlProp3.xml><?xml version="1.0" encoding="utf-8"?>
<formControlPr xmlns="http://schemas.microsoft.com/office/spreadsheetml/2009/9/main" objectType="CheckBox" fmlaLink="$K$37" lockText="1" noThreeD="1"/>
</file>

<file path=xl/ctrlProps/ctrlProp4.xml><?xml version="1.0" encoding="utf-8"?>
<formControlPr xmlns="http://schemas.microsoft.com/office/spreadsheetml/2009/9/main" objectType="CheckBox" fmlaLink="$K$35" lockText="1" noThreeD="1"/>
</file>

<file path=xl/ctrlProps/ctrlProp5.xml><?xml version="1.0" encoding="utf-8"?>
<formControlPr xmlns="http://schemas.microsoft.com/office/spreadsheetml/2009/9/main" objectType="CheckBox" fmlaLink="$K$36" lockText="1" noThreeD="1"/>
</file>

<file path=xl/ctrlProps/ctrlProp6.xml><?xml version="1.0" encoding="utf-8"?>
<formControlPr xmlns="http://schemas.microsoft.com/office/spreadsheetml/2009/9/main" objectType="CheckBox" fmlaLink="$K$50" lockText="1" noThreeD="1"/>
</file>

<file path=xl/ctrlProps/ctrlProp7.xml><?xml version="1.0" encoding="utf-8"?>
<formControlPr xmlns="http://schemas.microsoft.com/office/spreadsheetml/2009/9/main" objectType="CheckBox" fmlaLink="$K$51" lockText="1" noThreeD="1"/>
</file>

<file path=xl/ctrlProps/ctrlProp8.xml><?xml version="1.0" encoding="utf-8"?>
<formControlPr xmlns="http://schemas.microsoft.com/office/spreadsheetml/2009/9/main" objectType="CheckBox" fmlaLink="$K$38" lockText="1" noThreeD="1"/>
</file>

<file path=xl/ctrlProps/ctrlProp9.xml><?xml version="1.0" encoding="utf-8"?>
<formControlPr xmlns="http://schemas.microsoft.com/office/spreadsheetml/2009/9/main" objectType="CheckBox" fmlaLink="$K$3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203200</xdr:colOff>
          <xdr:row>146</xdr:row>
          <xdr:rowOff>114300</xdr:rowOff>
        </xdr:from>
        <xdr:to>
          <xdr:col>5</xdr:col>
          <xdr:colOff>485775</xdr:colOff>
          <xdr:row>146</xdr:row>
          <xdr:rowOff>476250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2660386</xdr:colOff>
      <xdr:row>1</xdr:row>
      <xdr:rowOff>223572</xdr:rowOff>
    </xdr:from>
    <xdr:to>
      <xdr:col>5</xdr:col>
      <xdr:colOff>1623539</xdr:colOff>
      <xdr:row>5</xdr:row>
      <xdr:rowOff>152136</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0886" y="392905"/>
          <a:ext cx="7980153" cy="806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870856</xdr:colOff>
      <xdr:row>0</xdr:row>
      <xdr:rowOff>163287</xdr:rowOff>
    </xdr:from>
    <xdr:to>
      <xdr:col>4</xdr:col>
      <xdr:colOff>2309131</xdr:colOff>
      <xdr:row>3</xdr:row>
      <xdr:rowOff>212273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9" y="163287"/>
          <a:ext cx="5724525" cy="661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165100</xdr:colOff>
          <xdr:row>188</xdr:row>
          <xdr:rowOff>133350</xdr:rowOff>
        </xdr:from>
        <xdr:to>
          <xdr:col>3</xdr:col>
          <xdr:colOff>342900</xdr:colOff>
          <xdr:row>190</xdr:row>
          <xdr:rowOff>28575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3175000</xdr:colOff>
          <xdr:row>35</xdr:row>
          <xdr:rowOff>190500</xdr:rowOff>
        </xdr:from>
        <xdr:to>
          <xdr:col>3</xdr:col>
          <xdr:colOff>3581400</xdr:colOff>
          <xdr:row>37</xdr:row>
          <xdr:rowOff>38100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2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3175000</xdr:colOff>
          <xdr:row>33</xdr:row>
          <xdr:rowOff>190500</xdr:rowOff>
        </xdr:from>
        <xdr:to>
          <xdr:col>3</xdr:col>
          <xdr:colOff>3581400</xdr:colOff>
          <xdr:row>35</xdr:row>
          <xdr:rowOff>38100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2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3175000</xdr:colOff>
          <xdr:row>34</xdr:row>
          <xdr:rowOff>171450</xdr:rowOff>
        </xdr:from>
        <xdr:to>
          <xdr:col>3</xdr:col>
          <xdr:colOff>3581400</xdr:colOff>
          <xdr:row>36</xdr:row>
          <xdr:rowOff>9525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2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3175000</xdr:colOff>
          <xdr:row>48</xdr:row>
          <xdr:rowOff>171450</xdr:rowOff>
        </xdr:from>
        <xdr:to>
          <xdr:col>3</xdr:col>
          <xdr:colOff>3581400</xdr:colOff>
          <xdr:row>50</xdr:row>
          <xdr:rowOff>9525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2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3175000</xdr:colOff>
          <xdr:row>49</xdr:row>
          <xdr:rowOff>222250</xdr:rowOff>
        </xdr:from>
        <xdr:to>
          <xdr:col>3</xdr:col>
          <xdr:colOff>3581400</xdr:colOff>
          <xdr:row>51</xdr:row>
          <xdr:rowOff>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2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3200400</xdr:colOff>
          <xdr:row>36</xdr:row>
          <xdr:rowOff>184150</xdr:rowOff>
        </xdr:from>
        <xdr:to>
          <xdr:col>3</xdr:col>
          <xdr:colOff>3609975</xdr:colOff>
          <xdr:row>38</xdr:row>
          <xdr:rowOff>19050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2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3155950</xdr:colOff>
          <xdr:row>37</xdr:row>
          <xdr:rowOff>184150</xdr:rowOff>
        </xdr:from>
        <xdr:to>
          <xdr:col>3</xdr:col>
          <xdr:colOff>3562350</xdr:colOff>
          <xdr:row>39</xdr:row>
          <xdr:rowOff>19050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2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3162300</xdr:colOff>
          <xdr:row>38</xdr:row>
          <xdr:rowOff>222250</xdr:rowOff>
        </xdr:from>
        <xdr:to>
          <xdr:col>3</xdr:col>
          <xdr:colOff>3581400</xdr:colOff>
          <xdr:row>40</xdr:row>
          <xdr:rowOff>57150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2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3155950</xdr:colOff>
          <xdr:row>39</xdr:row>
          <xdr:rowOff>209550</xdr:rowOff>
        </xdr:from>
        <xdr:to>
          <xdr:col>3</xdr:col>
          <xdr:colOff>3562350</xdr:colOff>
          <xdr:row>41</xdr:row>
          <xdr:rowOff>38100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2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3162300</xdr:colOff>
          <xdr:row>40</xdr:row>
          <xdr:rowOff>184150</xdr:rowOff>
        </xdr:from>
        <xdr:to>
          <xdr:col>3</xdr:col>
          <xdr:colOff>3581400</xdr:colOff>
          <xdr:row>42</xdr:row>
          <xdr:rowOff>19050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2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3155950</xdr:colOff>
          <xdr:row>41</xdr:row>
          <xdr:rowOff>209550</xdr:rowOff>
        </xdr:from>
        <xdr:to>
          <xdr:col>3</xdr:col>
          <xdr:colOff>3562350</xdr:colOff>
          <xdr:row>43</xdr:row>
          <xdr:rowOff>38100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2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3162300</xdr:colOff>
          <xdr:row>42</xdr:row>
          <xdr:rowOff>222250</xdr:rowOff>
        </xdr:from>
        <xdr:to>
          <xdr:col>3</xdr:col>
          <xdr:colOff>3676650</xdr:colOff>
          <xdr:row>44</xdr:row>
          <xdr:rowOff>57150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2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3181350</xdr:colOff>
          <xdr:row>43</xdr:row>
          <xdr:rowOff>203200</xdr:rowOff>
        </xdr:from>
        <xdr:to>
          <xdr:col>3</xdr:col>
          <xdr:colOff>3590925</xdr:colOff>
          <xdr:row>45</xdr:row>
          <xdr:rowOff>28575</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2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3194050</xdr:colOff>
          <xdr:row>44</xdr:row>
          <xdr:rowOff>222250</xdr:rowOff>
        </xdr:from>
        <xdr:to>
          <xdr:col>3</xdr:col>
          <xdr:colOff>3600450</xdr:colOff>
          <xdr:row>46</xdr:row>
          <xdr:rowOff>57150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2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3200400</xdr:colOff>
          <xdr:row>45</xdr:row>
          <xdr:rowOff>222250</xdr:rowOff>
        </xdr:from>
        <xdr:to>
          <xdr:col>3</xdr:col>
          <xdr:colOff>3609975</xdr:colOff>
          <xdr:row>47</xdr:row>
          <xdr:rowOff>57150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2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3200400</xdr:colOff>
          <xdr:row>32</xdr:row>
          <xdr:rowOff>222250</xdr:rowOff>
        </xdr:from>
        <xdr:to>
          <xdr:col>3</xdr:col>
          <xdr:colOff>3609975</xdr:colOff>
          <xdr:row>34</xdr:row>
          <xdr:rowOff>57150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2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8</xdr:row>
          <xdr:rowOff>203200</xdr:rowOff>
        </xdr:from>
        <xdr:to>
          <xdr:col>5</xdr:col>
          <xdr:colOff>1066800</xdr:colOff>
          <xdr:row>10</xdr:row>
          <xdr:rowOff>28575</xdr:rowOff>
        </xdr:to>
        <xdr:sp macro="" textlink="">
          <xdr:nvSpPr>
            <xdr:cNvPr id="7254" name="Check Box 86" hidden="1">
              <a:extLst>
                <a:ext uri="{63B3BB69-23CF-44E3-9099-C40C66FF867C}">
                  <a14:compatExt spid="_x0000_s7254"/>
                </a:ext>
                <a:ext uri="{FF2B5EF4-FFF2-40B4-BE49-F238E27FC236}">
                  <a16:creationId xmlns:a16="http://schemas.microsoft.com/office/drawing/2014/main" id="{00000000-0008-0000-0200-00005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9</xdr:row>
          <xdr:rowOff>190500</xdr:rowOff>
        </xdr:from>
        <xdr:to>
          <xdr:col>5</xdr:col>
          <xdr:colOff>1066800</xdr:colOff>
          <xdr:row>11</xdr:row>
          <xdr:rowOff>19050</xdr:rowOff>
        </xdr:to>
        <xdr:sp macro="" textlink="">
          <xdr:nvSpPr>
            <xdr:cNvPr id="7255" name="Check Box 87" hidden="1">
              <a:extLst>
                <a:ext uri="{63B3BB69-23CF-44E3-9099-C40C66FF867C}">
                  <a14:compatExt spid="_x0000_s7255"/>
                </a:ext>
                <a:ext uri="{FF2B5EF4-FFF2-40B4-BE49-F238E27FC236}">
                  <a16:creationId xmlns:a16="http://schemas.microsoft.com/office/drawing/2014/main" id="{00000000-0008-0000-0200-00005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660400</xdr:colOff>
          <xdr:row>10</xdr:row>
          <xdr:rowOff>203200</xdr:rowOff>
        </xdr:from>
        <xdr:to>
          <xdr:col>5</xdr:col>
          <xdr:colOff>1066800</xdr:colOff>
          <xdr:row>12</xdr:row>
          <xdr:rowOff>28575</xdr:rowOff>
        </xdr:to>
        <xdr:sp macro="" textlink="">
          <xdr:nvSpPr>
            <xdr:cNvPr id="7256" name="Check Box 88" hidden="1">
              <a:extLst>
                <a:ext uri="{63B3BB69-23CF-44E3-9099-C40C66FF867C}">
                  <a14:compatExt spid="_x0000_s7256"/>
                </a:ext>
                <a:ext uri="{FF2B5EF4-FFF2-40B4-BE49-F238E27FC236}">
                  <a16:creationId xmlns:a16="http://schemas.microsoft.com/office/drawing/2014/main" id="{00000000-0008-0000-0200-00005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11</xdr:row>
          <xdr:rowOff>190500</xdr:rowOff>
        </xdr:from>
        <xdr:to>
          <xdr:col>5</xdr:col>
          <xdr:colOff>1133475</xdr:colOff>
          <xdr:row>13</xdr:row>
          <xdr:rowOff>76200</xdr:rowOff>
        </xdr:to>
        <xdr:sp macro="" textlink="">
          <xdr:nvSpPr>
            <xdr:cNvPr id="7257" name="Check Box 89" hidden="1">
              <a:extLst>
                <a:ext uri="{63B3BB69-23CF-44E3-9099-C40C66FF867C}">
                  <a14:compatExt spid="_x0000_s7257"/>
                </a:ext>
                <a:ext uri="{FF2B5EF4-FFF2-40B4-BE49-F238E27FC236}">
                  <a16:creationId xmlns:a16="http://schemas.microsoft.com/office/drawing/2014/main" id="{00000000-0008-0000-0200-00005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12</xdr:row>
          <xdr:rowOff>209550</xdr:rowOff>
        </xdr:from>
        <xdr:to>
          <xdr:col>5</xdr:col>
          <xdr:colOff>1038225</xdr:colOff>
          <xdr:row>14</xdr:row>
          <xdr:rowOff>38100</xdr:rowOff>
        </xdr:to>
        <xdr:sp macro="" textlink="">
          <xdr:nvSpPr>
            <xdr:cNvPr id="7258" name="Check Box 90" hidden="1">
              <a:extLst>
                <a:ext uri="{63B3BB69-23CF-44E3-9099-C40C66FF867C}">
                  <a14:compatExt spid="_x0000_s7258"/>
                </a:ext>
                <a:ext uri="{FF2B5EF4-FFF2-40B4-BE49-F238E27FC236}">
                  <a16:creationId xmlns:a16="http://schemas.microsoft.com/office/drawing/2014/main" id="{00000000-0008-0000-0200-00005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13</xdr:row>
          <xdr:rowOff>184150</xdr:rowOff>
        </xdr:from>
        <xdr:to>
          <xdr:col>5</xdr:col>
          <xdr:colOff>1009650</xdr:colOff>
          <xdr:row>15</xdr:row>
          <xdr:rowOff>9525</xdr:rowOff>
        </xdr:to>
        <xdr:sp macro="" textlink="">
          <xdr:nvSpPr>
            <xdr:cNvPr id="7259" name="Check Box 91" hidden="1">
              <a:extLst>
                <a:ext uri="{63B3BB69-23CF-44E3-9099-C40C66FF867C}">
                  <a14:compatExt spid="_x0000_s7259"/>
                </a:ext>
                <a:ext uri="{FF2B5EF4-FFF2-40B4-BE49-F238E27FC236}">
                  <a16:creationId xmlns:a16="http://schemas.microsoft.com/office/drawing/2014/main" id="{00000000-0008-0000-0200-00005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14</xdr:row>
          <xdr:rowOff>171450</xdr:rowOff>
        </xdr:from>
        <xdr:to>
          <xdr:col>5</xdr:col>
          <xdr:colOff>1038225</xdr:colOff>
          <xdr:row>16</xdr:row>
          <xdr:rowOff>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2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18</xdr:row>
          <xdr:rowOff>50800</xdr:rowOff>
        </xdr:from>
        <xdr:to>
          <xdr:col>5</xdr:col>
          <xdr:colOff>1009650</xdr:colOff>
          <xdr:row>19</xdr:row>
          <xdr:rowOff>114300</xdr:rowOff>
        </xdr:to>
        <xdr:sp macro="" textlink="">
          <xdr:nvSpPr>
            <xdr:cNvPr id="7261" name="Check Box 93" hidden="1">
              <a:extLst>
                <a:ext uri="{63B3BB69-23CF-44E3-9099-C40C66FF867C}">
                  <a14:compatExt spid="_x0000_s7261"/>
                </a:ext>
                <a:ext uri="{FF2B5EF4-FFF2-40B4-BE49-F238E27FC236}">
                  <a16:creationId xmlns:a16="http://schemas.microsoft.com/office/drawing/2014/main" id="{00000000-0008-0000-0200-00005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rade-tariff.service.gov.uk/sections"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34"/>
    <pageSetUpPr fitToPage="1"/>
  </sheetPr>
  <dimension ref="A1:AC4036"/>
  <sheetViews>
    <sheetView showGridLines="0" tabSelected="1" zoomScale="70" zoomScaleNormal="70" zoomScaleSheetLayoutView="50" workbookViewId="0">
      <selection activeCell="D17" sqref="D17"/>
    </sheetView>
  </sheetViews>
  <sheetFormatPr defaultColWidth="19.26953125" defaultRowHeight="12.5" zeroHeight="1"/>
  <cols>
    <col min="1" max="1" width="2.7265625" style="70" customWidth="1"/>
    <col min="2" max="2" width="8.7265625" style="821" customWidth="1"/>
    <col min="3" max="3" width="63.7265625" style="903" customWidth="1"/>
    <col min="4" max="4" width="88" style="70" customWidth="1"/>
    <col min="5" max="5" width="19.7265625" style="70" customWidth="1"/>
    <col min="6" max="6" width="33.7265625" style="70" customWidth="1"/>
    <col min="7" max="7" width="29.54296875" style="71" customWidth="1"/>
    <col min="8" max="8" width="25.7265625" style="70" customWidth="1"/>
    <col min="9" max="9" width="33.7265625" style="70" customWidth="1"/>
    <col min="10" max="10" width="5.26953125" style="803" customWidth="1"/>
    <col min="11" max="11" width="8.7265625" style="70" customWidth="1"/>
    <col min="12" max="12" width="19.26953125" style="115" hidden="1" customWidth="1"/>
    <col min="13" max="13" width="19.26953125" style="116" hidden="1" customWidth="1"/>
    <col min="14" max="16" width="19.26953125" style="803" hidden="1" customWidth="1"/>
    <col min="17" max="17" width="19.26953125" style="70" hidden="1" customWidth="1"/>
    <col min="18" max="18" width="19.26953125" style="115" customWidth="1"/>
    <col min="19" max="24" width="19.26953125" style="70" customWidth="1"/>
    <col min="25" max="25" width="19.26953125" style="115" customWidth="1"/>
    <col min="26" max="26" width="19.26953125" style="70" customWidth="1"/>
    <col min="27" max="16384" width="19.26953125" style="70"/>
  </cols>
  <sheetData>
    <row r="1" spans="1:11" ht="13" thickBot="1">
      <c r="A1" s="796"/>
      <c r="B1" s="797"/>
      <c r="C1" s="798"/>
      <c r="D1" s="799"/>
      <c r="E1" s="799"/>
      <c r="F1" s="799"/>
      <c r="G1" s="800"/>
      <c r="H1" s="799"/>
      <c r="I1" s="799"/>
      <c r="J1" s="801"/>
      <c r="K1" s="802"/>
    </row>
    <row r="2" spans="1:11" ht="18">
      <c r="A2" s="169"/>
      <c r="B2" s="804"/>
      <c r="C2" s="805" t="s">
        <v>10735</v>
      </c>
      <c r="D2" s="806"/>
      <c r="E2" s="806"/>
      <c r="F2" s="806"/>
      <c r="G2" s="807"/>
      <c r="H2" s="806"/>
      <c r="I2" s="808"/>
      <c r="J2" s="809"/>
      <c r="K2" s="810"/>
    </row>
    <row r="3" spans="1:11" ht="17.5">
      <c r="A3" s="169"/>
      <c r="B3" s="811"/>
      <c r="C3" s="812"/>
      <c r="D3" s="813"/>
      <c r="E3" s="814"/>
      <c r="F3" s="813"/>
      <c r="G3" s="815"/>
      <c r="H3" s="816"/>
      <c r="I3" s="816"/>
      <c r="J3" s="817"/>
      <c r="K3" s="810"/>
    </row>
    <row r="4" spans="1:11" ht="20">
      <c r="A4" s="169"/>
      <c r="B4" s="811"/>
      <c r="C4" s="818"/>
      <c r="D4" s="813"/>
      <c r="E4" s="814"/>
      <c r="F4" s="813"/>
      <c r="G4" s="819" t="s">
        <v>0</v>
      </c>
      <c r="H4" s="816"/>
      <c r="I4" s="816"/>
      <c r="J4" s="817"/>
      <c r="K4" s="810"/>
    </row>
    <row r="5" spans="1:11">
      <c r="A5" s="169"/>
      <c r="B5" s="811"/>
      <c r="C5" s="820"/>
      <c r="D5" s="821"/>
      <c r="E5" s="821"/>
      <c r="F5" s="821"/>
      <c r="G5" s="822"/>
      <c r="H5" s="821"/>
      <c r="I5" s="816"/>
      <c r="J5" s="817"/>
      <c r="K5" s="810"/>
    </row>
    <row r="6" spans="1:11" ht="20">
      <c r="A6" s="169"/>
      <c r="B6" s="811"/>
      <c r="C6" s="823" t="s">
        <v>1</v>
      </c>
      <c r="D6" s="813"/>
      <c r="E6" s="821"/>
      <c r="F6" s="821"/>
      <c r="G6" s="824"/>
      <c r="H6" s="821"/>
      <c r="I6" s="816"/>
      <c r="J6" s="817"/>
      <c r="K6" s="810"/>
    </row>
    <row r="7" spans="1:11" ht="23.25" customHeight="1">
      <c r="A7" s="169"/>
      <c r="B7" s="811"/>
      <c r="C7" s="825" t="s">
        <v>2</v>
      </c>
      <c r="D7" s="816"/>
      <c r="E7" s="821"/>
      <c r="F7" s="821"/>
      <c r="G7" s="826" t="s">
        <v>3</v>
      </c>
      <c r="H7" s="821"/>
      <c r="I7" s="816"/>
      <c r="J7" s="817"/>
      <c r="K7" s="810"/>
    </row>
    <row r="8" spans="1:11" ht="13">
      <c r="A8" s="169"/>
      <c r="B8" s="811"/>
      <c r="C8" s="818"/>
      <c r="D8" s="816"/>
      <c r="E8" s="816"/>
      <c r="F8" s="816"/>
      <c r="G8" s="827"/>
      <c r="H8" s="816"/>
      <c r="I8" s="816"/>
      <c r="J8" s="817"/>
      <c r="K8" s="810"/>
    </row>
    <row r="9" spans="1:11" ht="17.5">
      <c r="A9" s="169"/>
      <c r="B9" s="811"/>
      <c r="C9" s="828"/>
      <c r="D9" s="816"/>
      <c r="E9" s="816"/>
      <c r="F9" s="816"/>
      <c r="G9" s="827"/>
      <c r="H9" s="816"/>
      <c r="I9" s="816"/>
      <c r="J9" s="817"/>
      <c r="K9" s="810"/>
    </row>
    <row r="10" spans="1:11" ht="13">
      <c r="A10" s="169"/>
      <c r="B10" s="811"/>
      <c r="C10" s="829"/>
      <c r="D10" s="816"/>
      <c r="E10" s="816"/>
      <c r="F10" s="816"/>
      <c r="G10" s="827"/>
      <c r="H10" s="816"/>
      <c r="I10" s="816"/>
      <c r="J10" s="817"/>
      <c r="K10" s="810"/>
    </row>
    <row r="11" spans="1:11" ht="16.5" customHeight="1">
      <c r="A11" s="169"/>
      <c r="B11" s="811"/>
      <c r="C11" s="830" t="s">
        <v>4</v>
      </c>
      <c r="D11" s="763"/>
      <c r="E11" s="813"/>
      <c r="F11" s="813"/>
      <c r="G11" s="814"/>
      <c r="H11" s="813"/>
      <c r="I11" s="813"/>
      <c r="J11" s="817"/>
      <c r="K11" s="810"/>
    </row>
    <row r="12" spans="1:11" ht="18">
      <c r="A12" s="169"/>
      <c r="B12" s="811"/>
      <c r="C12" s="830"/>
      <c r="D12" s="828"/>
      <c r="E12" s="813"/>
      <c r="F12" s="813"/>
      <c r="G12" s="814"/>
      <c r="H12" s="813"/>
      <c r="I12" s="813"/>
      <c r="J12" s="817"/>
      <c r="K12" s="810"/>
    </row>
    <row r="13" spans="1:11" ht="18.5" thickBot="1">
      <c r="A13" s="169"/>
      <c r="B13" s="811"/>
      <c r="C13" s="830"/>
      <c r="D13" s="831"/>
      <c r="E13" s="813"/>
      <c r="F13" s="813"/>
      <c r="G13" s="814"/>
      <c r="H13" s="813"/>
      <c r="I13" s="813"/>
      <c r="J13" s="817"/>
      <c r="K13" s="810"/>
    </row>
    <row r="14" spans="1:11" ht="18">
      <c r="A14" s="169"/>
      <c r="B14" s="804"/>
      <c r="C14" s="832"/>
      <c r="D14" s="833"/>
      <c r="E14" s="834"/>
      <c r="F14" s="834"/>
      <c r="G14" s="835"/>
      <c r="H14" s="834"/>
      <c r="I14" s="836"/>
      <c r="J14" s="809"/>
      <c r="K14" s="810"/>
    </row>
    <row r="15" spans="1:11" ht="18">
      <c r="A15" s="169"/>
      <c r="B15" s="811"/>
      <c r="C15" s="908" t="s">
        <v>5</v>
      </c>
      <c r="D15" s="909"/>
      <c r="E15" s="909"/>
      <c r="F15" s="909"/>
      <c r="G15" s="814"/>
      <c r="H15" s="813"/>
      <c r="I15" s="837"/>
      <c r="J15" s="817"/>
      <c r="K15" s="810"/>
    </row>
    <row r="16" spans="1:11" ht="18">
      <c r="A16" s="169"/>
      <c r="B16" s="811"/>
      <c r="C16" s="830"/>
      <c r="D16" s="831"/>
      <c r="E16" s="813"/>
      <c r="F16" s="813"/>
      <c r="G16" s="814"/>
      <c r="H16" s="813"/>
      <c r="I16" s="813"/>
      <c r="J16" s="817"/>
      <c r="K16" s="810"/>
    </row>
    <row r="17" spans="1:17" ht="17.5">
      <c r="A17" s="169"/>
      <c r="B17" s="811"/>
      <c r="C17" s="838" t="s">
        <v>6</v>
      </c>
      <c r="D17" s="700"/>
      <c r="E17" s="813"/>
      <c r="F17" s="813"/>
      <c r="G17" s="814"/>
      <c r="H17" s="813"/>
      <c r="I17" s="813"/>
      <c r="J17" s="817"/>
      <c r="K17" s="810"/>
      <c r="L17" s="115" t="str">
        <f>IF(D17="","Blank","1")</f>
        <v>Blank</v>
      </c>
    </row>
    <row r="18" spans="1:17" ht="17.5">
      <c r="A18" s="169"/>
      <c r="B18" s="811"/>
      <c r="C18" s="838" t="s">
        <v>7</v>
      </c>
      <c r="D18" s="701"/>
      <c r="E18" s="813"/>
      <c r="F18" s="813"/>
      <c r="G18" s="814"/>
      <c r="H18" s="813"/>
      <c r="I18" s="813"/>
      <c r="J18" s="817"/>
      <c r="K18" s="810"/>
      <c r="L18" s="115" t="str">
        <f t="shared" ref="L18" si="0">IF(D18="","Blank","1")</f>
        <v>Blank</v>
      </c>
    </row>
    <row r="19" spans="1:17" ht="17.5">
      <c r="A19" s="169"/>
      <c r="B19" s="811"/>
      <c r="C19" s="838" t="s">
        <v>8</v>
      </c>
      <c r="D19" s="793"/>
      <c r="E19" s="813"/>
      <c r="F19" s="813"/>
      <c r="G19" s="814"/>
      <c r="H19" s="813"/>
      <c r="I19" s="813"/>
      <c r="J19" s="817"/>
      <c r="K19" s="810"/>
    </row>
    <row r="20" spans="1:17" ht="17.5">
      <c r="A20" s="169"/>
      <c r="B20" s="811"/>
      <c r="C20" s="838" t="s">
        <v>9</v>
      </c>
      <c r="D20" s="794"/>
      <c r="E20" s="813"/>
      <c r="F20" s="812"/>
      <c r="G20" s="814"/>
      <c r="H20" s="813"/>
      <c r="I20" s="813"/>
      <c r="J20" s="817"/>
      <c r="K20" s="810"/>
    </row>
    <row r="21" spans="1:17" ht="18" thickBot="1">
      <c r="A21" s="169"/>
      <c r="B21" s="839"/>
      <c r="C21" s="840"/>
      <c r="D21" s="841"/>
      <c r="E21" s="842"/>
      <c r="F21" s="841"/>
      <c r="G21" s="843"/>
      <c r="H21" s="841"/>
      <c r="I21" s="841"/>
      <c r="J21" s="844"/>
      <c r="K21" s="810"/>
    </row>
    <row r="22" spans="1:17" ht="17.5">
      <c r="A22" s="169"/>
      <c r="B22" s="811"/>
      <c r="C22" s="908" t="s">
        <v>10</v>
      </c>
      <c r="D22" s="909"/>
      <c r="E22" s="909"/>
      <c r="F22" s="909"/>
      <c r="G22" s="814"/>
      <c r="H22" s="813"/>
      <c r="I22" s="813"/>
      <c r="J22" s="817"/>
      <c r="K22" s="810"/>
    </row>
    <row r="23" spans="1:17" ht="17.5">
      <c r="A23" s="169"/>
      <c r="B23" s="811"/>
      <c r="C23" s="909"/>
      <c r="D23" s="909"/>
      <c r="E23" s="909"/>
      <c r="F23" s="909"/>
      <c r="G23" s="814"/>
      <c r="H23" s="813"/>
      <c r="I23" s="813"/>
      <c r="J23" s="817"/>
      <c r="K23" s="810"/>
    </row>
    <row r="24" spans="1:17" ht="35">
      <c r="A24" s="169"/>
      <c r="B24" s="811"/>
      <c r="C24" s="838" t="s">
        <v>11</v>
      </c>
      <c r="D24" s="700"/>
      <c r="E24" s="813"/>
      <c r="F24" s="813"/>
      <c r="G24" s="814"/>
      <c r="H24" s="813"/>
      <c r="I24" s="813"/>
      <c r="J24" s="817"/>
      <c r="K24" s="810"/>
      <c r="L24" s="115" t="str">
        <f t="shared" ref="L24:L25" si="1">IF(D24="","Blank","1")</f>
        <v>Blank</v>
      </c>
    </row>
    <row r="25" spans="1:17" ht="69" customHeight="1">
      <c r="A25" s="169"/>
      <c r="B25" s="811"/>
      <c r="C25" s="845" t="s">
        <v>12</v>
      </c>
      <c r="D25" s="701"/>
      <c r="E25" s="917" t="s">
        <v>13</v>
      </c>
      <c r="F25" s="918"/>
      <c r="G25" s="918"/>
      <c r="H25" s="918"/>
      <c r="I25" s="813"/>
      <c r="J25" s="817"/>
      <c r="K25" s="810"/>
      <c r="L25" s="115" t="str">
        <f t="shared" si="1"/>
        <v>Blank</v>
      </c>
    </row>
    <row r="26" spans="1:17" ht="17.5">
      <c r="A26" s="169"/>
      <c r="B26" s="811"/>
      <c r="C26" s="846"/>
      <c r="D26" s="847"/>
      <c r="E26" s="821"/>
      <c r="F26" s="813"/>
      <c r="G26" s="814"/>
      <c r="H26" s="813"/>
      <c r="I26" s="813"/>
      <c r="J26" s="817"/>
      <c r="K26" s="810"/>
    </row>
    <row r="27" spans="1:17" ht="17.5">
      <c r="A27" s="169"/>
      <c r="B27" s="811"/>
      <c r="C27" s="846"/>
      <c r="D27" s="847"/>
      <c r="E27" s="821"/>
      <c r="F27" s="813"/>
      <c r="G27" s="814"/>
      <c r="H27" s="813"/>
      <c r="I27" s="813"/>
      <c r="J27" s="817"/>
      <c r="K27" s="810"/>
    </row>
    <row r="28" spans="1:17" ht="35">
      <c r="A28" s="169"/>
      <c r="B28" s="811"/>
      <c r="C28" s="838" t="s">
        <v>14</v>
      </c>
      <c r="D28" s="745"/>
      <c r="E28" s="813"/>
      <c r="F28" s="813"/>
      <c r="G28" s="814"/>
      <c r="H28" s="813"/>
      <c r="I28" s="813"/>
      <c r="J28" s="817"/>
      <c r="K28" s="810"/>
      <c r="L28" s="115" t="str">
        <f>IF(D28="","Blank","1")</f>
        <v>Blank</v>
      </c>
    </row>
    <row r="29" spans="1:17" ht="17.5">
      <c r="A29" s="169"/>
      <c r="B29" s="811"/>
      <c r="C29" s="838" t="s">
        <v>15</v>
      </c>
      <c r="D29" s="698"/>
      <c r="E29" s="813"/>
      <c r="F29" s="813"/>
      <c r="G29" s="814"/>
      <c r="H29" s="813"/>
      <c r="I29" s="813"/>
      <c r="J29" s="817"/>
      <c r="K29" s="810"/>
      <c r="L29" s="115" t="str">
        <f>IF(D29="","Blank","1")</f>
        <v>Blank</v>
      </c>
    </row>
    <row r="30" spans="1:17" ht="17.5">
      <c r="A30" s="169"/>
      <c r="B30" s="811"/>
      <c r="C30" s="838" t="s">
        <v>16</v>
      </c>
      <c r="D30" s="698"/>
      <c r="E30" s="848" t="e">
        <f>VLOOKUP(D30,'DD Menu'!BF:BL,7,0)</f>
        <v>#N/A</v>
      </c>
      <c r="F30" s="813"/>
      <c r="G30" s="814"/>
      <c r="H30" s="813"/>
      <c r="I30" s="813"/>
      <c r="J30" s="817"/>
      <c r="K30" s="810"/>
      <c r="L30" s="115" t="str">
        <f>IF(D30="","Blank","1")</f>
        <v>Blank</v>
      </c>
    </row>
    <row r="31" spans="1:17" ht="18" thickBot="1">
      <c r="A31" s="169"/>
      <c r="B31" s="811"/>
      <c r="C31" s="838" t="s">
        <v>18</v>
      </c>
      <c r="D31" s="698"/>
      <c r="E31" s="813"/>
      <c r="F31" s="813"/>
      <c r="G31" s="814"/>
      <c r="H31" s="813"/>
      <c r="I31" s="813"/>
      <c r="J31" s="817"/>
      <c r="K31" s="810"/>
    </row>
    <row r="32" spans="1:17" ht="18" thickBot="1">
      <c r="A32" s="169"/>
      <c r="B32" s="811"/>
      <c r="C32" s="838" t="s">
        <v>19</v>
      </c>
      <c r="D32" s="699"/>
      <c r="E32" s="813"/>
      <c r="F32" s="813"/>
      <c r="G32" s="814"/>
      <c r="H32" s="813"/>
      <c r="I32" s="813"/>
      <c r="J32" s="817"/>
      <c r="K32" s="810"/>
      <c r="L32" s="115" t="str">
        <f t="shared" ref="L32:L38" si="2">IF(D32="","Blank","1")</f>
        <v>Blank</v>
      </c>
      <c r="N32" s="849" t="str">
        <f>IF(D35="Keg",1,IF(D35="Cask",1,IF(D35="Bag in Box",1,"2")))</f>
        <v>2</v>
      </c>
      <c r="O32" s="850" t="s">
        <v>20</v>
      </c>
      <c r="P32" s="851"/>
      <c r="Q32" s="852"/>
    </row>
    <row r="33" spans="1:16" ht="15.75" customHeight="1">
      <c r="A33" s="169"/>
      <c r="B33" s="811"/>
      <c r="C33" s="838" t="s">
        <v>21</v>
      </c>
      <c r="D33" s="698"/>
      <c r="E33" s="813"/>
      <c r="F33" s="813"/>
      <c r="G33" s="814"/>
      <c r="H33" s="813"/>
      <c r="I33" s="813"/>
      <c r="J33" s="817"/>
      <c r="K33" s="810"/>
      <c r="L33" s="115" t="str">
        <f t="shared" si="2"/>
        <v>Blank</v>
      </c>
    </row>
    <row r="34" spans="1:16" ht="17.5">
      <c r="A34" s="169"/>
      <c r="B34" s="811"/>
      <c r="C34" s="838" t="s">
        <v>23</v>
      </c>
      <c r="D34" s="698"/>
      <c r="E34" s="813"/>
      <c r="F34" s="813"/>
      <c r="G34" s="814"/>
      <c r="H34" s="813"/>
      <c r="I34" s="813"/>
      <c r="J34" s="817"/>
      <c r="K34" s="810"/>
      <c r="L34" s="115" t="str">
        <f t="shared" si="2"/>
        <v>Blank</v>
      </c>
    </row>
    <row r="35" spans="1:16" ht="17.5">
      <c r="A35" s="169"/>
      <c r="B35" s="811"/>
      <c r="C35" s="838" t="s">
        <v>24</v>
      </c>
      <c r="D35" s="698"/>
      <c r="E35" s="813"/>
      <c r="F35" s="813"/>
      <c r="G35" s="814"/>
      <c r="H35" s="813"/>
      <c r="I35" s="813"/>
      <c r="J35" s="817"/>
      <c r="K35" s="810"/>
      <c r="L35" s="115" t="str">
        <f t="shared" si="2"/>
        <v>Blank</v>
      </c>
    </row>
    <row r="36" spans="1:16" ht="17.5">
      <c r="A36" s="169"/>
      <c r="B36" s="811"/>
      <c r="C36" s="838" t="s">
        <v>26</v>
      </c>
      <c r="D36" s="698"/>
      <c r="E36" s="813"/>
      <c r="F36" s="813"/>
      <c r="G36" s="814"/>
      <c r="H36" s="813"/>
      <c r="I36" s="813"/>
      <c r="J36" s="817"/>
      <c r="K36" s="810"/>
      <c r="L36" s="115" t="str">
        <f t="shared" si="2"/>
        <v>Blank</v>
      </c>
    </row>
    <row r="37" spans="1:16" ht="17.5">
      <c r="A37" s="169"/>
      <c r="B37" s="811"/>
      <c r="C37" s="838" t="s">
        <v>10733</v>
      </c>
      <c r="D37" s="698"/>
      <c r="E37" s="813"/>
      <c r="F37" s="813"/>
      <c r="G37" s="814"/>
      <c r="H37" s="813"/>
      <c r="I37" s="813"/>
      <c r="J37" s="817"/>
      <c r="K37" s="810"/>
      <c r="L37" s="115" t="str">
        <f t="shared" si="2"/>
        <v>Blank</v>
      </c>
    </row>
    <row r="38" spans="1:16" ht="17.5">
      <c r="A38" s="169"/>
      <c r="B38" s="811"/>
      <c r="C38" s="838" t="s">
        <v>29</v>
      </c>
      <c r="D38" s="698"/>
      <c r="E38" s="853" t="s">
        <v>30</v>
      </c>
      <c r="F38" s="813"/>
      <c r="G38" s="814"/>
      <c r="H38" s="813"/>
      <c r="I38" s="813"/>
      <c r="J38" s="817"/>
      <c r="K38" s="810"/>
      <c r="L38" s="115" t="str">
        <f t="shared" si="2"/>
        <v>Blank</v>
      </c>
    </row>
    <row r="39" spans="1:16" ht="17.5">
      <c r="A39" s="169"/>
      <c r="B39" s="811"/>
      <c r="C39" s="838"/>
      <c r="D39" s="907" t="s">
        <v>31</v>
      </c>
      <c r="E39" s="813"/>
      <c r="F39" s="813"/>
      <c r="G39" s="814"/>
      <c r="H39" s="813"/>
      <c r="I39" s="813"/>
      <c r="J39" s="817"/>
      <c r="K39" s="810"/>
    </row>
    <row r="40" spans="1:16" ht="17.5">
      <c r="A40" s="169"/>
      <c r="B40" s="811"/>
      <c r="C40" s="838"/>
      <c r="D40" s="813"/>
      <c r="E40" s="813"/>
      <c r="F40" s="813"/>
      <c r="G40" s="814"/>
      <c r="H40" s="813"/>
      <c r="I40" s="813"/>
      <c r="J40" s="817"/>
      <c r="K40" s="810"/>
    </row>
    <row r="41" spans="1:16" ht="17.5">
      <c r="A41" s="169"/>
      <c r="B41" s="811"/>
      <c r="C41" s="838" t="s">
        <v>32</v>
      </c>
      <c r="D41" s="696"/>
      <c r="E41" s="813" t="s">
        <v>33</v>
      </c>
      <c r="F41" s="813"/>
      <c r="G41" s="814"/>
      <c r="H41" s="813"/>
      <c r="I41" s="813"/>
      <c r="J41" s="817"/>
      <c r="K41" s="810"/>
      <c r="L41" s="115" t="str">
        <f>IF(D41="","Blank","1")</f>
        <v>Blank</v>
      </c>
    </row>
    <row r="42" spans="1:16" ht="17.5">
      <c r="A42" s="169"/>
      <c r="B42" s="811"/>
      <c r="C42" s="838" t="s">
        <v>34</v>
      </c>
      <c r="D42" s="697"/>
      <c r="E42" s="813" t="s">
        <v>33</v>
      </c>
      <c r="F42" s="813"/>
      <c r="G42" s="814"/>
      <c r="H42" s="813"/>
      <c r="I42" s="813"/>
      <c r="J42" s="817"/>
      <c r="K42" s="810"/>
      <c r="L42" s="115" t="str">
        <f>IF(D42="","Blank","1")</f>
        <v>Blank</v>
      </c>
    </row>
    <row r="43" spans="1:16" ht="17.5">
      <c r="A43" s="169"/>
      <c r="B43" s="811"/>
      <c r="C43" s="838"/>
      <c r="D43" s="813"/>
      <c r="E43" s="813"/>
      <c r="F43" s="813"/>
      <c r="G43" s="814"/>
      <c r="H43" s="813"/>
      <c r="I43" s="813"/>
      <c r="J43" s="817"/>
      <c r="K43" s="810"/>
    </row>
    <row r="44" spans="1:16" ht="17.5">
      <c r="A44" s="169"/>
      <c r="B44" s="811"/>
      <c r="C44" s="838" t="s">
        <v>35</v>
      </c>
      <c r="D44" s="688"/>
      <c r="E44" s="821"/>
      <c r="F44" s="813"/>
      <c r="G44" s="822"/>
      <c r="H44" s="813"/>
      <c r="I44" s="813"/>
      <c r="J44" s="817"/>
      <c r="K44" s="810"/>
      <c r="L44" s="115" t="str">
        <f t="shared" ref="L44:L56" si="3">IF(D44="","Blank","1")</f>
        <v>Blank</v>
      </c>
    </row>
    <row r="45" spans="1:16" ht="17.5">
      <c r="A45" s="169"/>
      <c r="B45" s="811"/>
      <c r="C45" s="838" t="s">
        <v>36</v>
      </c>
      <c r="D45" s="688"/>
      <c r="E45" s="821"/>
      <c r="F45" s="813"/>
      <c r="G45" s="822"/>
      <c r="H45" s="813"/>
      <c r="I45" s="813"/>
      <c r="J45" s="817"/>
      <c r="K45" s="810"/>
      <c r="L45" s="115" t="str">
        <f t="shared" si="3"/>
        <v>Blank</v>
      </c>
      <c r="M45" s="115"/>
      <c r="N45" s="115"/>
      <c r="O45" s="115"/>
      <c r="P45" s="115"/>
    </row>
    <row r="46" spans="1:16" ht="17.5">
      <c r="A46" s="169"/>
      <c r="B46" s="811"/>
      <c r="C46" s="838" t="s">
        <v>37</v>
      </c>
      <c r="D46" s="688"/>
      <c r="E46" s="821"/>
      <c r="F46" s="813"/>
      <c r="G46" s="822"/>
      <c r="H46" s="813"/>
      <c r="I46" s="813"/>
      <c r="J46" s="817"/>
      <c r="K46" s="810"/>
      <c r="L46" s="115" t="str">
        <f t="shared" si="3"/>
        <v>Blank</v>
      </c>
      <c r="M46" s="115"/>
      <c r="N46" s="115"/>
      <c r="O46" s="115"/>
      <c r="P46" s="115"/>
    </row>
    <row r="47" spans="1:16" ht="17.5">
      <c r="A47" s="169"/>
      <c r="B47" s="811"/>
      <c r="C47" s="838" t="s">
        <v>38</v>
      </c>
      <c r="D47" s="688"/>
      <c r="E47" s="821"/>
      <c r="F47" s="813"/>
      <c r="G47" s="822"/>
      <c r="H47" s="813"/>
      <c r="I47" s="813"/>
      <c r="J47" s="817"/>
      <c r="K47" s="810"/>
      <c r="L47" s="115" t="str">
        <f t="shared" si="3"/>
        <v>Blank</v>
      </c>
      <c r="M47" s="115"/>
      <c r="N47" s="115"/>
      <c r="O47" s="115"/>
      <c r="P47" s="115"/>
    </row>
    <row r="48" spans="1:16" ht="17.5">
      <c r="A48" s="169"/>
      <c r="B48" s="811"/>
      <c r="C48" s="854" t="s">
        <v>39</v>
      </c>
      <c r="D48" s="688"/>
      <c r="E48" s="855" t="e">
        <f>IF(D48=E30,"","Please Check this is correct and matches pack Congiuration")</f>
        <v>#N/A</v>
      </c>
      <c r="F48" s="813"/>
      <c r="G48" s="822"/>
      <c r="H48" s="813"/>
      <c r="I48" s="813"/>
      <c r="J48" s="817"/>
      <c r="K48" s="810"/>
      <c r="L48" s="115" t="str">
        <f t="shared" si="3"/>
        <v>Blank</v>
      </c>
      <c r="M48" s="115"/>
      <c r="N48" s="115"/>
      <c r="O48" s="115"/>
      <c r="P48" s="115"/>
    </row>
    <row r="49" spans="1:16" ht="17.5">
      <c r="A49" s="169"/>
      <c r="B49" s="811"/>
      <c r="C49" s="838" t="s">
        <v>40</v>
      </c>
      <c r="D49" s="689"/>
      <c r="E49" s="821"/>
      <c r="F49" s="813"/>
      <c r="G49" s="822"/>
      <c r="H49" s="813"/>
      <c r="I49" s="813"/>
      <c r="J49" s="817"/>
      <c r="K49" s="810"/>
      <c r="L49" s="115" t="str">
        <f t="shared" si="3"/>
        <v>Blank</v>
      </c>
      <c r="M49" s="115"/>
      <c r="N49" s="115"/>
      <c r="O49" s="115"/>
      <c r="P49" s="115"/>
    </row>
    <row r="50" spans="1:16" ht="17.5">
      <c r="A50" s="169"/>
      <c r="B50" s="811"/>
      <c r="C50" s="838" t="s">
        <v>41</v>
      </c>
      <c r="D50" s="688"/>
      <c r="E50" s="821"/>
      <c r="F50" s="813"/>
      <c r="G50" s="822"/>
      <c r="H50" s="813"/>
      <c r="I50" s="813"/>
      <c r="J50" s="817"/>
      <c r="K50" s="810"/>
      <c r="L50" s="115" t="str">
        <f t="shared" si="3"/>
        <v>Blank</v>
      </c>
      <c r="M50" s="115"/>
      <c r="N50" s="115"/>
      <c r="O50" s="115"/>
      <c r="P50" s="115"/>
    </row>
    <row r="51" spans="1:16" ht="17.5">
      <c r="A51" s="169"/>
      <c r="B51" s="811"/>
      <c r="C51" s="838" t="s">
        <v>42</v>
      </c>
      <c r="D51" s="688"/>
      <c r="E51" s="821"/>
      <c r="F51" s="813"/>
      <c r="G51" s="822"/>
      <c r="H51" s="813"/>
      <c r="I51" s="813"/>
      <c r="J51" s="817"/>
      <c r="K51" s="810"/>
      <c r="L51" s="115" t="str">
        <f t="shared" si="3"/>
        <v>Blank</v>
      </c>
      <c r="M51" s="115"/>
      <c r="N51" s="115"/>
      <c r="O51" s="115"/>
      <c r="P51" s="115"/>
    </row>
    <row r="52" spans="1:16" ht="17.5">
      <c r="A52" s="169"/>
      <c r="B52" s="811"/>
      <c r="C52" s="838" t="s">
        <v>43</v>
      </c>
      <c r="D52" s="688"/>
      <c r="E52" s="821"/>
      <c r="F52" s="813"/>
      <c r="G52" s="822"/>
      <c r="H52" s="813"/>
      <c r="I52" s="813"/>
      <c r="J52" s="817"/>
      <c r="K52" s="810"/>
      <c r="L52" s="115" t="str">
        <f t="shared" si="3"/>
        <v>Blank</v>
      </c>
      <c r="M52" s="115"/>
      <c r="N52" s="115"/>
      <c r="O52" s="115"/>
      <c r="P52" s="115"/>
    </row>
    <row r="53" spans="1:16" ht="17.5">
      <c r="A53" s="169"/>
      <c r="B53" s="811"/>
      <c r="C53" s="854" t="s">
        <v>44</v>
      </c>
      <c r="D53" s="688"/>
      <c r="E53" s="821"/>
      <c r="F53" s="813"/>
      <c r="G53" s="822"/>
      <c r="H53" s="813"/>
      <c r="I53" s="813"/>
      <c r="J53" s="817"/>
      <c r="K53" s="810"/>
      <c r="L53" s="115" t="str">
        <f t="shared" si="3"/>
        <v>Blank</v>
      </c>
      <c r="M53" s="115"/>
      <c r="N53" s="115"/>
      <c r="O53" s="115"/>
      <c r="P53" s="115"/>
    </row>
    <row r="54" spans="1:16" ht="17.5">
      <c r="A54" s="169"/>
      <c r="B54" s="811"/>
      <c r="C54" s="854" t="s">
        <v>45</v>
      </c>
      <c r="D54" s="688"/>
      <c r="E54" s="821"/>
      <c r="F54" s="813"/>
      <c r="G54" s="822"/>
      <c r="H54" s="813"/>
      <c r="I54" s="813"/>
      <c r="J54" s="817"/>
      <c r="K54" s="810"/>
      <c r="L54" s="115" t="str">
        <f t="shared" si="3"/>
        <v>Blank</v>
      </c>
      <c r="M54" s="115"/>
      <c r="N54" s="115"/>
      <c r="O54" s="115"/>
      <c r="P54" s="115"/>
    </row>
    <row r="55" spans="1:16" ht="17.5">
      <c r="A55" s="169"/>
      <c r="B55" s="811"/>
      <c r="C55" s="854" t="s">
        <v>46</v>
      </c>
      <c r="D55" s="688"/>
      <c r="E55" s="821"/>
      <c r="F55" s="813"/>
      <c r="G55" s="822"/>
      <c r="H55" s="813"/>
      <c r="I55" s="813"/>
      <c r="J55" s="817"/>
      <c r="K55" s="810"/>
      <c r="L55" s="115" t="str">
        <f t="shared" si="3"/>
        <v>Blank</v>
      </c>
      <c r="M55" s="115"/>
      <c r="N55" s="115"/>
      <c r="O55" s="115"/>
      <c r="P55" s="115"/>
    </row>
    <row r="56" spans="1:16" ht="17.5">
      <c r="A56" s="169"/>
      <c r="B56" s="811"/>
      <c r="C56" s="854" t="s">
        <v>47</v>
      </c>
      <c r="D56" s="688"/>
      <c r="E56" s="821"/>
      <c r="F56" s="813"/>
      <c r="G56" s="822"/>
      <c r="H56" s="813"/>
      <c r="I56" s="813"/>
      <c r="J56" s="817"/>
      <c r="K56" s="810"/>
      <c r="L56" s="115" t="str">
        <f t="shared" si="3"/>
        <v>Blank</v>
      </c>
      <c r="M56" s="115"/>
      <c r="N56" s="115"/>
      <c r="O56" s="115"/>
      <c r="P56" s="115"/>
    </row>
    <row r="57" spans="1:16" ht="17.5">
      <c r="A57" s="169"/>
      <c r="B57" s="811"/>
      <c r="C57" s="838" t="s">
        <v>48</v>
      </c>
      <c r="D57" s="688"/>
      <c r="E57" s="813"/>
      <c r="F57" s="813"/>
      <c r="G57" s="814"/>
      <c r="H57" s="813"/>
      <c r="I57" s="813"/>
      <c r="J57" s="817"/>
      <c r="K57" s="810"/>
      <c r="M57" s="115"/>
      <c r="N57" s="115"/>
      <c r="O57" s="115"/>
      <c r="P57" s="115"/>
    </row>
    <row r="58" spans="1:16" ht="18" thickBot="1">
      <c r="A58" s="169"/>
      <c r="B58" s="811"/>
      <c r="C58" s="838" t="s">
        <v>49</v>
      </c>
      <c r="D58" s="688"/>
      <c r="E58" s="813"/>
      <c r="F58" s="813"/>
      <c r="G58" s="814"/>
      <c r="H58" s="813"/>
      <c r="I58" s="813"/>
      <c r="J58" s="817"/>
      <c r="K58" s="810"/>
      <c r="L58" s="115" t="str">
        <f>IF(D58="","Blank","1")</f>
        <v>Blank</v>
      </c>
      <c r="M58" s="115"/>
      <c r="N58" s="115"/>
      <c r="O58" s="115"/>
      <c r="P58" s="115"/>
    </row>
    <row r="59" spans="1:16" ht="18">
      <c r="A59" s="169"/>
      <c r="B59" s="811"/>
      <c r="C59" s="838" t="s">
        <v>50</v>
      </c>
      <c r="D59" s="695"/>
      <c r="E59" s="856" t="s">
        <v>51</v>
      </c>
      <c r="F59" s="813"/>
      <c r="G59" s="814"/>
      <c r="H59" s="813"/>
      <c r="I59" s="813"/>
      <c r="J59" s="817"/>
      <c r="K59" s="810"/>
      <c r="L59" s="115" t="str">
        <f>IF(D59="","Blank","1")</f>
        <v>Blank</v>
      </c>
      <c r="M59" s="115"/>
      <c r="N59" s="115"/>
      <c r="O59" s="115"/>
      <c r="P59" s="115"/>
    </row>
    <row r="60" spans="1:16" ht="18.5" thickBot="1">
      <c r="A60" s="169"/>
      <c r="B60" s="811"/>
      <c r="C60" s="838" t="s">
        <v>52</v>
      </c>
      <c r="D60" s="695"/>
      <c r="E60" s="857" t="str">
        <f>IF(D59*D60=D61,"Ok","Fail")</f>
        <v>Ok</v>
      </c>
      <c r="F60" s="813"/>
      <c r="G60" s="814"/>
      <c r="H60" s="813"/>
      <c r="I60" s="813"/>
      <c r="J60" s="817"/>
      <c r="K60" s="810"/>
      <c r="L60" s="115" t="str">
        <f>IF(D60="","Blank","1")</f>
        <v>Blank</v>
      </c>
      <c r="M60" s="115"/>
      <c r="N60" s="115"/>
      <c r="O60" s="115"/>
      <c r="P60" s="115"/>
    </row>
    <row r="61" spans="1:16" ht="17.5">
      <c r="A61" s="169"/>
      <c r="B61" s="811"/>
      <c r="C61" s="838" t="s">
        <v>53</v>
      </c>
      <c r="D61" s="689"/>
      <c r="E61" s="813"/>
      <c r="F61" s="813"/>
      <c r="G61" s="814"/>
      <c r="H61" s="813"/>
      <c r="I61" s="813"/>
      <c r="J61" s="817"/>
      <c r="K61" s="810"/>
      <c r="L61" s="115" t="str">
        <f>IF(D61="","Blank","1")</f>
        <v>Blank</v>
      </c>
      <c r="M61" s="115"/>
      <c r="N61" s="115"/>
      <c r="O61" s="115"/>
      <c r="P61" s="115"/>
    </row>
    <row r="62" spans="1:16" ht="17.5">
      <c r="A62" s="169"/>
      <c r="B62" s="811"/>
      <c r="C62" s="838" t="s">
        <v>54</v>
      </c>
      <c r="D62" s="688"/>
      <c r="E62" s="813"/>
      <c r="F62" s="813"/>
      <c r="G62" s="814"/>
      <c r="H62" s="813"/>
      <c r="I62" s="813"/>
      <c r="J62" s="817"/>
      <c r="K62" s="810"/>
      <c r="M62" s="115"/>
      <c r="N62" s="115"/>
      <c r="O62" s="115"/>
      <c r="P62" s="115"/>
    </row>
    <row r="63" spans="1:16" ht="17.5">
      <c r="A63" s="169"/>
      <c r="B63" s="811"/>
      <c r="C63" s="838" t="s">
        <v>56</v>
      </c>
      <c r="D63" s="689"/>
      <c r="E63" s="813"/>
      <c r="F63" s="813"/>
      <c r="G63" s="814"/>
      <c r="H63" s="813"/>
      <c r="I63" s="813"/>
      <c r="J63" s="817"/>
      <c r="K63" s="810"/>
      <c r="L63" s="115" t="str">
        <f>IF(D63="","Blank","1")</f>
        <v>Blank</v>
      </c>
    </row>
    <row r="64" spans="1:16" ht="17.5">
      <c r="A64" s="169"/>
      <c r="B64" s="811"/>
      <c r="C64" s="838" t="s">
        <v>57</v>
      </c>
      <c r="D64" s="688"/>
      <c r="E64" s="813"/>
      <c r="F64" s="813"/>
      <c r="G64" s="814"/>
      <c r="H64" s="813"/>
      <c r="I64" s="813"/>
      <c r="J64" s="817"/>
      <c r="K64" s="810"/>
      <c r="L64" s="115" t="str">
        <f>IF(D64="","Blank","1")</f>
        <v>Blank</v>
      </c>
    </row>
    <row r="65" spans="1:12" ht="17.5">
      <c r="A65" s="169"/>
      <c r="B65" s="811"/>
      <c r="C65" s="838"/>
      <c r="D65" s="831"/>
      <c r="E65" s="813"/>
      <c r="F65" s="813"/>
      <c r="G65" s="814"/>
      <c r="H65" s="813"/>
      <c r="I65" s="813"/>
      <c r="J65" s="817"/>
      <c r="K65" s="810"/>
    </row>
    <row r="66" spans="1:12" ht="17.5">
      <c r="A66" s="169"/>
      <c r="B66" s="811"/>
      <c r="C66" s="838" t="s">
        <v>59</v>
      </c>
      <c r="D66" s="689"/>
      <c r="E66" s="813"/>
      <c r="F66" s="813"/>
      <c r="G66" s="814"/>
      <c r="H66" s="813"/>
      <c r="I66" s="813"/>
      <c r="J66" s="817"/>
      <c r="K66" s="810"/>
    </row>
    <row r="67" spans="1:12" ht="23.25" customHeight="1">
      <c r="A67" s="169"/>
      <c r="B67" s="811"/>
      <c r="C67" s="838" t="s">
        <v>60</v>
      </c>
      <c r="D67" s="689"/>
      <c r="E67" s="813"/>
      <c r="F67" s="813"/>
      <c r="G67" s="814"/>
      <c r="H67" s="813"/>
      <c r="I67" s="813"/>
      <c r="J67" s="817"/>
      <c r="K67" s="810"/>
      <c r="L67" s="115" t="str">
        <f>IF(D67="","Blank","1")</f>
        <v>Blank</v>
      </c>
    </row>
    <row r="68" spans="1:12" ht="17.5">
      <c r="A68" s="169"/>
      <c r="B68" s="811"/>
      <c r="C68" s="838" t="s">
        <v>61</v>
      </c>
      <c r="D68" s="694"/>
      <c r="E68" s="813"/>
      <c r="F68" s="813"/>
      <c r="G68" s="814"/>
      <c r="H68" s="813"/>
      <c r="I68" s="813"/>
      <c r="J68" s="817"/>
      <c r="K68" s="810"/>
      <c r="L68" s="115" t="str">
        <f>IF(D68="","Blank","1")</f>
        <v>Blank</v>
      </c>
    </row>
    <row r="69" spans="1:12" ht="17.5">
      <c r="A69" s="169"/>
      <c r="B69" s="811"/>
      <c r="C69" s="838" t="s">
        <v>62</v>
      </c>
      <c r="D69" s="688"/>
      <c r="E69" s="813" t="s">
        <v>63</v>
      </c>
      <c r="F69" s="813"/>
      <c r="G69" s="814"/>
      <c r="H69" s="813"/>
      <c r="I69" s="813"/>
      <c r="J69" s="817"/>
      <c r="K69" s="810"/>
      <c r="L69" s="115" t="str">
        <f>IF(D69="","Blank","1")</f>
        <v>Blank</v>
      </c>
    </row>
    <row r="70" spans="1:12" ht="17.5">
      <c r="A70" s="169"/>
      <c r="B70" s="811"/>
      <c r="C70" s="838" t="s">
        <v>64</v>
      </c>
      <c r="D70" s="688"/>
      <c r="E70" s="813" t="s">
        <v>63</v>
      </c>
      <c r="F70" s="813"/>
      <c r="G70" s="814"/>
      <c r="H70" s="813"/>
      <c r="I70" s="813"/>
      <c r="J70" s="817"/>
      <c r="K70" s="810"/>
      <c r="L70" s="115" t="str">
        <f>IF(D70="","Blank","1")</f>
        <v>Blank</v>
      </c>
    </row>
    <row r="71" spans="1:12" ht="17.5">
      <c r="A71" s="169"/>
      <c r="B71" s="811"/>
      <c r="C71" s="854"/>
      <c r="D71" s="831"/>
      <c r="E71" s="813"/>
      <c r="F71" s="813"/>
      <c r="G71" s="814"/>
      <c r="H71" s="813"/>
      <c r="I71" s="813"/>
      <c r="J71" s="817"/>
      <c r="K71" s="810"/>
    </row>
    <row r="72" spans="1:12" ht="17.5">
      <c r="A72" s="169"/>
      <c r="B72" s="811"/>
      <c r="C72" s="838" t="s">
        <v>65</v>
      </c>
      <c r="D72" s="688"/>
      <c r="E72" s="813"/>
      <c r="F72" s="813"/>
      <c r="G72" s="814"/>
      <c r="H72" s="813"/>
      <c r="I72" s="813"/>
      <c r="J72" s="817"/>
      <c r="K72" s="810"/>
      <c r="L72" s="115" t="str">
        <f>IF(D72="","Blank","1")</f>
        <v>Blank</v>
      </c>
    </row>
    <row r="73" spans="1:12" ht="17.5">
      <c r="A73" s="169"/>
      <c r="B73" s="811"/>
      <c r="C73" s="838" t="s">
        <v>67</v>
      </c>
      <c r="D73" s="688"/>
      <c r="E73" s="813"/>
      <c r="F73" s="813"/>
      <c r="G73" s="814"/>
      <c r="H73" s="813"/>
      <c r="I73" s="813"/>
      <c r="J73" s="817"/>
      <c r="K73" s="810"/>
    </row>
    <row r="74" spans="1:12" ht="18.75" customHeight="1">
      <c r="A74" s="169"/>
      <c r="B74" s="811"/>
      <c r="C74" s="838" t="s">
        <v>68</v>
      </c>
      <c r="D74" s="688"/>
      <c r="E74" s="813"/>
      <c r="F74" s="813"/>
      <c r="G74" s="814"/>
      <c r="H74" s="813"/>
      <c r="I74" s="813"/>
      <c r="J74" s="817"/>
      <c r="K74" s="810"/>
    </row>
    <row r="75" spans="1:12" ht="17.5">
      <c r="A75" s="169"/>
      <c r="B75" s="811"/>
      <c r="C75" s="838"/>
      <c r="D75" s="831"/>
      <c r="E75" s="813"/>
      <c r="F75" s="813"/>
      <c r="G75" s="814"/>
      <c r="H75" s="813"/>
      <c r="I75" s="813"/>
      <c r="J75" s="817"/>
      <c r="K75" s="810"/>
    </row>
    <row r="76" spans="1:12" ht="18">
      <c r="A76" s="169"/>
      <c r="B76" s="811"/>
      <c r="C76" s="908" t="s">
        <v>69</v>
      </c>
      <c r="D76" s="908"/>
      <c r="E76" s="908"/>
      <c r="F76" s="908"/>
      <c r="G76" s="814"/>
      <c r="H76" s="813"/>
      <c r="I76" s="813"/>
      <c r="J76" s="817"/>
      <c r="K76" s="810"/>
    </row>
    <row r="77" spans="1:12" ht="17.5">
      <c r="A77" s="169"/>
      <c r="B77" s="811"/>
      <c r="C77" s="838" t="s">
        <v>70</v>
      </c>
      <c r="D77" s="688"/>
      <c r="E77" s="813"/>
      <c r="F77" s="813"/>
      <c r="G77" s="814"/>
      <c r="H77" s="813"/>
      <c r="I77" s="813"/>
      <c r="J77" s="817"/>
      <c r="K77" s="810"/>
    </row>
    <row r="78" spans="1:12" ht="17.5">
      <c r="A78" s="169"/>
      <c r="B78" s="811"/>
      <c r="C78" s="838" t="s">
        <v>71</v>
      </c>
      <c r="D78" s="688"/>
      <c r="E78" s="813"/>
      <c r="F78" s="813"/>
      <c r="G78" s="814"/>
      <c r="H78" s="813"/>
      <c r="I78" s="813"/>
      <c r="J78" s="817"/>
      <c r="K78" s="810"/>
    </row>
    <row r="79" spans="1:12" ht="17.5">
      <c r="A79" s="169"/>
      <c r="B79" s="811"/>
      <c r="C79" s="838" t="s">
        <v>72</v>
      </c>
      <c r="D79" s="693"/>
      <c r="E79" s="813"/>
      <c r="F79" s="813"/>
      <c r="G79" s="814"/>
      <c r="H79" s="813"/>
      <c r="I79" s="813"/>
      <c r="J79" s="817"/>
      <c r="K79" s="810"/>
    </row>
    <row r="80" spans="1:12" ht="17.5">
      <c r="A80" s="169"/>
      <c r="B80" s="811"/>
      <c r="C80" s="838" t="s">
        <v>73</v>
      </c>
      <c r="D80" s="688"/>
      <c r="E80" s="813"/>
      <c r="F80" s="813"/>
      <c r="G80" s="814"/>
      <c r="H80" s="813"/>
      <c r="I80" s="813"/>
      <c r="J80" s="817"/>
      <c r="K80" s="810"/>
    </row>
    <row r="81" spans="1:12" ht="17.5">
      <c r="A81" s="169"/>
      <c r="B81" s="811"/>
      <c r="C81" s="838" t="s">
        <v>74</v>
      </c>
      <c r="D81" s="688"/>
      <c r="E81" s="813"/>
      <c r="F81" s="813"/>
      <c r="G81" s="814"/>
      <c r="H81" s="813"/>
      <c r="I81" s="813"/>
      <c r="J81" s="817"/>
      <c r="K81" s="810"/>
    </row>
    <row r="82" spans="1:12" ht="17.5">
      <c r="A82" s="169"/>
      <c r="B82" s="811"/>
      <c r="C82" s="854" t="s">
        <v>75</v>
      </c>
      <c r="D82" s="688"/>
      <c r="E82" s="813"/>
      <c r="F82" s="813"/>
      <c r="G82" s="814"/>
      <c r="H82" s="813"/>
      <c r="I82" s="813"/>
      <c r="J82" s="817"/>
      <c r="K82" s="810"/>
    </row>
    <row r="83" spans="1:12" ht="17.5">
      <c r="A83" s="169"/>
      <c r="B83" s="811"/>
      <c r="C83" s="854" t="s">
        <v>76</v>
      </c>
      <c r="D83" s="688"/>
      <c r="E83" s="813"/>
      <c r="F83" s="813"/>
      <c r="G83" s="814"/>
      <c r="H83" s="813"/>
      <c r="I83" s="813"/>
      <c r="J83" s="817"/>
      <c r="K83" s="810"/>
    </row>
    <row r="84" spans="1:12" ht="17.5">
      <c r="A84" s="169"/>
      <c r="B84" s="811"/>
      <c r="C84" s="854" t="s">
        <v>77</v>
      </c>
      <c r="D84" s="688"/>
      <c r="E84" s="813"/>
      <c r="F84" s="813"/>
      <c r="G84" s="814"/>
      <c r="H84" s="813"/>
      <c r="I84" s="813"/>
      <c r="J84" s="817"/>
      <c r="K84" s="810"/>
    </row>
    <row r="85" spans="1:12" ht="17.5">
      <c r="A85" s="169"/>
      <c r="B85" s="811"/>
      <c r="C85" s="854"/>
      <c r="D85" s="813"/>
      <c r="E85" s="813"/>
      <c r="F85" s="813"/>
      <c r="G85" s="814"/>
      <c r="H85" s="813"/>
      <c r="I85" s="813"/>
      <c r="J85" s="817"/>
      <c r="K85" s="810"/>
    </row>
    <row r="86" spans="1:12" ht="18.75" customHeight="1" thickBot="1">
      <c r="A86" s="169"/>
      <c r="B86" s="811"/>
      <c r="C86" s="854"/>
      <c r="D86" s="813"/>
      <c r="E86" s="813"/>
      <c r="F86" s="813"/>
      <c r="G86" s="814"/>
      <c r="H86" s="813"/>
      <c r="I86" s="813"/>
      <c r="J86" s="817"/>
      <c r="K86" s="810"/>
    </row>
    <row r="87" spans="1:12" ht="17.5">
      <c r="A87" s="169"/>
      <c r="B87" s="804"/>
      <c r="C87" s="858"/>
      <c r="D87" s="834"/>
      <c r="E87" s="834"/>
      <c r="F87" s="834"/>
      <c r="G87" s="835"/>
      <c r="H87" s="834"/>
      <c r="I87" s="834"/>
      <c r="J87" s="809"/>
      <c r="K87" s="810"/>
    </row>
    <row r="88" spans="1:12" ht="54" customHeight="1">
      <c r="A88" s="169"/>
      <c r="B88" s="811"/>
      <c r="C88" s="859" t="s">
        <v>78</v>
      </c>
      <c r="D88" s="918" t="s">
        <v>79</v>
      </c>
      <c r="E88" s="918"/>
      <c r="F88" s="918"/>
      <c r="G88" s="814"/>
      <c r="H88" s="813"/>
      <c r="I88" s="813"/>
      <c r="J88" s="817"/>
      <c r="K88" s="810"/>
    </row>
    <row r="89" spans="1:12" ht="68.25" customHeight="1">
      <c r="A89" s="169"/>
      <c r="B89" s="811"/>
      <c r="C89" s="820"/>
      <c r="D89" s="919"/>
      <c r="E89" s="919"/>
      <c r="F89" s="919"/>
      <c r="G89" s="814"/>
      <c r="H89" s="860" t="s">
        <v>80</v>
      </c>
      <c r="I89" s="813"/>
      <c r="J89" s="817"/>
      <c r="K89" s="810"/>
    </row>
    <row r="90" spans="1:12" ht="54" customHeight="1">
      <c r="A90" s="169"/>
      <c r="B90" s="811"/>
      <c r="C90" s="920" t="s">
        <v>81</v>
      </c>
      <c r="D90" s="910"/>
      <c r="E90" s="911"/>
      <c r="F90" s="912"/>
      <c r="G90" s="814"/>
      <c r="H90" s="926">
        <f>LEN(D90)</f>
        <v>0</v>
      </c>
      <c r="I90" s="813"/>
      <c r="J90" s="817"/>
      <c r="K90" s="810"/>
      <c r="L90" s="115" t="str">
        <f>IF(D90="","Blank","1")</f>
        <v>Blank</v>
      </c>
    </row>
    <row r="91" spans="1:12" ht="17.5">
      <c r="A91" s="169"/>
      <c r="B91" s="811"/>
      <c r="C91" s="920"/>
      <c r="D91" s="913"/>
      <c r="E91" s="914"/>
      <c r="F91" s="915"/>
      <c r="G91" s="814"/>
      <c r="H91" s="927"/>
      <c r="I91" s="813"/>
      <c r="J91" s="817"/>
      <c r="K91" s="810"/>
    </row>
    <row r="92" spans="1:12" ht="18.75" customHeight="1" thickBot="1">
      <c r="A92" s="169"/>
      <c r="B92" s="839"/>
      <c r="C92" s="861"/>
      <c r="D92" s="862"/>
      <c r="E92" s="863"/>
      <c r="F92" s="863"/>
      <c r="G92" s="843"/>
      <c r="H92" s="864"/>
      <c r="I92" s="841"/>
      <c r="J92" s="844"/>
      <c r="K92" s="810"/>
    </row>
    <row r="93" spans="1:12" ht="17.5">
      <c r="A93" s="169"/>
      <c r="B93" s="811"/>
      <c r="C93" s="854"/>
      <c r="D93" s="813"/>
      <c r="E93" s="813"/>
      <c r="F93" s="813"/>
      <c r="G93" s="814"/>
      <c r="H93" s="813"/>
      <c r="I93" s="813"/>
      <c r="J93" s="817"/>
      <c r="K93" s="810"/>
    </row>
    <row r="94" spans="1:12" ht="37.5" customHeight="1">
      <c r="A94" s="169"/>
      <c r="B94" s="811"/>
      <c r="C94" s="925" t="s">
        <v>82</v>
      </c>
      <c r="D94" s="925"/>
      <c r="E94" s="925"/>
      <c r="F94" s="813"/>
      <c r="G94" s="814"/>
      <c r="H94" s="813"/>
      <c r="I94" s="813"/>
      <c r="J94" s="817"/>
      <c r="K94" s="810"/>
    </row>
    <row r="95" spans="1:12" ht="37.5" customHeight="1">
      <c r="A95" s="169"/>
      <c r="B95" s="811"/>
      <c r="C95" s="865"/>
      <c r="D95" s="866"/>
      <c r="E95" s="866"/>
      <c r="F95" s="813"/>
      <c r="G95" s="814"/>
      <c r="H95" s="813"/>
      <c r="I95" s="813"/>
      <c r="J95" s="817"/>
      <c r="K95" s="810"/>
    </row>
    <row r="96" spans="1:12" ht="37.5" customHeight="1">
      <c r="A96" s="169"/>
      <c r="B96" s="811"/>
      <c r="C96" s="916" t="s">
        <v>83</v>
      </c>
      <c r="D96" s="916"/>
      <c r="E96" s="916"/>
      <c r="F96" s="916"/>
      <c r="G96" s="814"/>
      <c r="H96" s="813"/>
      <c r="I96" s="813"/>
      <c r="J96" s="817"/>
      <c r="K96" s="810"/>
    </row>
    <row r="97" spans="1:12" ht="37.5" customHeight="1">
      <c r="A97" s="169"/>
      <c r="B97" s="811"/>
      <c r="C97" s="916" t="s">
        <v>84</v>
      </c>
      <c r="D97" s="916"/>
      <c r="E97" s="916"/>
      <c r="F97" s="916"/>
      <c r="G97" s="814"/>
      <c r="H97" s="813"/>
      <c r="I97" s="813"/>
      <c r="J97" s="817"/>
      <c r="K97" s="810"/>
    </row>
    <row r="98" spans="1:12" ht="17.5">
      <c r="A98" s="169"/>
      <c r="B98" s="811"/>
      <c r="C98" s="916" t="s">
        <v>85</v>
      </c>
      <c r="D98" s="916"/>
      <c r="E98" s="916"/>
      <c r="F98" s="916"/>
      <c r="G98" s="814"/>
      <c r="H98" s="813"/>
      <c r="I98" s="813"/>
      <c r="J98" s="817"/>
      <c r="K98" s="810"/>
    </row>
    <row r="99" spans="1:12" ht="18">
      <c r="A99" s="169"/>
      <c r="B99" s="811"/>
      <c r="C99" s="865"/>
      <c r="D99" s="865"/>
      <c r="E99" s="865"/>
      <c r="F99" s="865"/>
      <c r="G99" s="814"/>
      <c r="H99" s="813"/>
      <c r="I99" s="813"/>
      <c r="J99" s="817"/>
      <c r="K99" s="810"/>
    </row>
    <row r="100" spans="1:12" ht="18">
      <c r="A100" s="169"/>
      <c r="B100" s="811"/>
      <c r="C100" s="830" t="s">
        <v>86</v>
      </c>
      <c r="D100" s="868" t="s">
        <v>87</v>
      </c>
      <c r="E100" s="814"/>
      <c r="F100" s="813"/>
      <c r="G100" s="813"/>
      <c r="H100" s="816"/>
      <c r="I100" s="813"/>
      <c r="J100" s="817"/>
      <c r="K100" s="810"/>
    </row>
    <row r="101" spans="1:12" ht="18">
      <c r="A101" s="169"/>
      <c r="B101" s="811"/>
      <c r="C101" s="830"/>
      <c r="D101" s="868"/>
      <c r="E101" s="814"/>
      <c r="F101" s="813"/>
      <c r="G101" s="813"/>
      <c r="H101" s="816"/>
      <c r="I101" s="813"/>
      <c r="J101" s="817"/>
      <c r="K101" s="810"/>
    </row>
    <row r="102" spans="1:12" ht="18">
      <c r="A102" s="169"/>
      <c r="B102" s="811"/>
      <c r="C102" s="830" t="s">
        <v>88</v>
      </c>
      <c r="D102" s="869" t="s">
        <v>89</v>
      </c>
      <c r="E102" s="814"/>
      <c r="F102" s="813"/>
      <c r="G102" s="813"/>
      <c r="H102" s="816"/>
      <c r="I102" s="813"/>
      <c r="J102" s="817"/>
      <c r="K102" s="810"/>
    </row>
    <row r="103" spans="1:12" ht="18">
      <c r="A103" s="169"/>
      <c r="B103" s="811"/>
      <c r="C103" s="830"/>
      <c r="D103" s="868"/>
      <c r="E103" s="814"/>
      <c r="F103" s="813"/>
      <c r="G103" s="813"/>
      <c r="H103" s="816"/>
      <c r="I103" s="813"/>
      <c r="J103" s="817"/>
      <c r="K103" s="810"/>
    </row>
    <row r="104" spans="1:12" ht="17.5">
      <c r="A104" s="169"/>
      <c r="B104" s="811"/>
      <c r="C104" s="838" t="s">
        <v>90</v>
      </c>
      <c r="D104" s="689"/>
      <c r="E104" s="831" t="s">
        <v>91</v>
      </c>
      <c r="F104" s="813"/>
      <c r="G104" s="813"/>
      <c r="H104" s="816"/>
      <c r="I104" s="813"/>
      <c r="J104" s="817"/>
      <c r="K104" s="810"/>
      <c r="L104" s="115" t="str">
        <f t="shared" ref="L104:L110" si="4">IF(D104="","Blank","1")</f>
        <v>Blank</v>
      </c>
    </row>
    <row r="105" spans="1:12" ht="17.5">
      <c r="A105" s="169"/>
      <c r="B105" s="811"/>
      <c r="C105" s="838" t="s">
        <v>92</v>
      </c>
      <c r="D105" s="689"/>
      <c r="E105" s="831" t="s">
        <v>93</v>
      </c>
      <c r="F105" s="813"/>
      <c r="G105" s="813"/>
      <c r="H105" s="816"/>
      <c r="I105" s="813"/>
      <c r="J105" s="817"/>
      <c r="K105" s="810"/>
      <c r="L105" s="115" t="str">
        <f t="shared" si="4"/>
        <v>Blank</v>
      </c>
    </row>
    <row r="106" spans="1:12" ht="17.5">
      <c r="A106" s="169"/>
      <c r="B106" s="811"/>
      <c r="C106" s="838" t="s">
        <v>94</v>
      </c>
      <c r="D106" s="689"/>
      <c r="E106" s="831" t="s">
        <v>95</v>
      </c>
      <c r="F106" s="813"/>
      <c r="G106" s="813"/>
      <c r="H106" s="816"/>
      <c r="I106" s="813"/>
      <c r="J106" s="817"/>
      <c r="K106" s="810"/>
      <c r="L106" s="115" t="str">
        <f t="shared" si="4"/>
        <v>Blank</v>
      </c>
    </row>
    <row r="107" spans="1:12" ht="17.5">
      <c r="A107" s="169"/>
      <c r="B107" s="811"/>
      <c r="C107" s="838" t="s">
        <v>96</v>
      </c>
      <c r="D107" s="689"/>
      <c r="E107" s="831" t="s">
        <v>97</v>
      </c>
      <c r="F107" s="813"/>
      <c r="G107" s="813"/>
      <c r="H107" s="816"/>
      <c r="I107" s="813"/>
      <c r="J107" s="817"/>
      <c r="K107" s="810"/>
      <c r="L107" s="115" t="str">
        <f t="shared" si="4"/>
        <v>Blank</v>
      </c>
    </row>
    <row r="108" spans="1:12" ht="17.5">
      <c r="A108" s="169"/>
      <c r="B108" s="811"/>
      <c r="C108" s="838" t="s">
        <v>98</v>
      </c>
      <c r="D108" s="689"/>
      <c r="E108" s="831" t="s">
        <v>99</v>
      </c>
      <c r="F108" s="813"/>
      <c r="G108" s="813"/>
      <c r="H108" s="816"/>
      <c r="I108" s="813"/>
      <c r="J108" s="817"/>
      <c r="K108" s="810"/>
      <c r="L108" s="115" t="str">
        <f t="shared" si="4"/>
        <v>Blank</v>
      </c>
    </row>
    <row r="109" spans="1:12" ht="17.5">
      <c r="A109" s="169"/>
      <c r="B109" s="811"/>
      <c r="C109" s="838" t="s">
        <v>100</v>
      </c>
      <c r="D109" s="689"/>
      <c r="E109" s="831" t="s">
        <v>91</v>
      </c>
      <c r="F109" s="813"/>
      <c r="G109" s="813"/>
      <c r="H109" s="816"/>
      <c r="I109" s="813"/>
      <c r="J109" s="817"/>
      <c r="K109" s="810"/>
      <c r="L109" s="115" t="str">
        <f t="shared" si="4"/>
        <v>Blank</v>
      </c>
    </row>
    <row r="110" spans="1:12" ht="17.5">
      <c r="A110" s="169"/>
      <c r="B110" s="811"/>
      <c r="C110" s="838" t="s">
        <v>101</v>
      </c>
      <c r="D110" s="689"/>
      <c r="E110" s="831" t="s">
        <v>102</v>
      </c>
      <c r="F110" s="813"/>
      <c r="G110" s="813"/>
      <c r="H110" s="816"/>
      <c r="I110" s="813"/>
      <c r="J110" s="817"/>
      <c r="K110" s="810"/>
      <c r="L110" s="115" t="str">
        <f t="shared" si="4"/>
        <v>Blank</v>
      </c>
    </row>
    <row r="111" spans="1:12" ht="17.5">
      <c r="A111" s="169"/>
      <c r="B111" s="811"/>
      <c r="C111" s="813"/>
      <c r="D111" s="813"/>
      <c r="E111" s="831"/>
      <c r="F111" s="813"/>
      <c r="G111" s="813"/>
      <c r="H111" s="816"/>
      <c r="I111" s="813"/>
      <c r="J111" s="817"/>
      <c r="K111" s="810"/>
    </row>
    <row r="112" spans="1:12" ht="18">
      <c r="A112" s="169"/>
      <c r="B112" s="811"/>
      <c r="C112" s="830" t="s">
        <v>103</v>
      </c>
      <c r="D112" s="869" t="s">
        <v>104</v>
      </c>
      <c r="E112" s="831"/>
      <c r="F112" s="813"/>
      <c r="G112" s="813"/>
      <c r="H112" s="816"/>
      <c r="I112" s="813"/>
      <c r="J112" s="817"/>
      <c r="K112" s="810"/>
    </row>
    <row r="113" spans="1:12" ht="17.5">
      <c r="A113" s="169"/>
      <c r="B113" s="811"/>
      <c r="C113" s="813"/>
      <c r="D113" s="813"/>
      <c r="E113" s="831"/>
      <c r="F113" s="813"/>
      <c r="G113" s="813"/>
      <c r="H113" s="816"/>
      <c r="I113" s="813"/>
      <c r="J113" s="817"/>
      <c r="K113" s="810"/>
    </row>
    <row r="114" spans="1:12" ht="17.5">
      <c r="A114" s="169"/>
      <c r="B114" s="811"/>
      <c r="C114" s="838" t="s">
        <v>105</v>
      </c>
      <c r="D114" s="688"/>
      <c r="E114" s="831" t="s">
        <v>106</v>
      </c>
      <c r="F114" s="813"/>
      <c r="G114" s="813"/>
      <c r="H114" s="816"/>
      <c r="I114" s="813"/>
      <c r="J114" s="817"/>
      <c r="K114" s="810"/>
      <c r="L114" s="115" t="str">
        <f>IF(D114="","Blank","1")</f>
        <v>Blank</v>
      </c>
    </row>
    <row r="115" spans="1:12" ht="17.5">
      <c r="A115" s="169"/>
      <c r="B115" s="811"/>
      <c r="C115" s="838" t="s">
        <v>107</v>
      </c>
      <c r="D115" s="688"/>
      <c r="E115" s="831" t="s">
        <v>108</v>
      </c>
      <c r="F115" s="813"/>
      <c r="G115" s="813"/>
      <c r="H115" s="816"/>
      <c r="I115" s="813"/>
      <c r="J115" s="817"/>
      <c r="K115" s="810"/>
      <c r="L115" s="115" t="str">
        <f>IF(D115="","Blank","1")</f>
        <v>Blank</v>
      </c>
    </row>
    <row r="116" spans="1:12" ht="17.5">
      <c r="A116" s="169"/>
      <c r="B116" s="811"/>
      <c r="C116" s="854" t="s">
        <v>109</v>
      </c>
      <c r="D116" s="688"/>
      <c r="E116" s="831" t="s">
        <v>106</v>
      </c>
      <c r="F116" s="813"/>
      <c r="G116" s="813"/>
      <c r="H116" s="816"/>
      <c r="I116" s="813"/>
      <c r="J116" s="817"/>
      <c r="K116" s="810"/>
      <c r="L116" s="115" t="str">
        <f>IF(D116="","Blank","1")</f>
        <v>Blank</v>
      </c>
    </row>
    <row r="117" spans="1:12" ht="17.5">
      <c r="A117" s="169"/>
      <c r="B117" s="811"/>
      <c r="C117" s="854" t="s">
        <v>110</v>
      </c>
      <c r="D117" s="688"/>
      <c r="E117" s="831" t="s">
        <v>111</v>
      </c>
      <c r="F117" s="813"/>
      <c r="G117" s="813"/>
      <c r="H117" s="816"/>
      <c r="I117" s="813"/>
      <c r="J117" s="817"/>
      <c r="K117" s="810"/>
      <c r="L117" s="115" t="str">
        <f>IF(D117="","Blank","1")</f>
        <v>Blank</v>
      </c>
    </row>
    <row r="118" spans="1:12" ht="17.5">
      <c r="A118" s="169"/>
      <c r="B118" s="811"/>
      <c r="C118" s="854" t="s">
        <v>112</v>
      </c>
      <c r="D118" s="688"/>
      <c r="E118" s="831" t="s">
        <v>111</v>
      </c>
      <c r="F118" s="813"/>
      <c r="G118" s="813"/>
      <c r="H118" s="816"/>
      <c r="I118" s="813"/>
      <c r="J118" s="817"/>
      <c r="K118" s="810"/>
      <c r="L118" s="115" t="str">
        <f>IF(D118="","Blank","1")</f>
        <v>Blank</v>
      </c>
    </row>
    <row r="119" spans="1:12" ht="17.5">
      <c r="A119" s="169"/>
      <c r="B119" s="811"/>
      <c r="C119" s="813"/>
      <c r="D119" s="813"/>
      <c r="E119" s="831"/>
      <c r="F119" s="813"/>
      <c r="G119" s="813"/>
      <c r="H119" s="816"/>
      <c r="I119" s="813"/>
      <c r="J119" s="817"/>
      <c r="K119" s="810"/>
    </row>
    <row r="120" spans="1:12" ht="18">
      <c r="A120" s="169"/>
      <c r="B120" s="811"/>
      <c r="C120" s="830" t="s">
        <v>113</v>
      </c>
      <c r="D120" s="869" t="s">
        <v>114</v>
      </c>
      <c r="E120" s="831"/>
      <c r="F120" s="813"/>
      <c r="G120" s="813"/>
      <c r="H120" s="816"/>
      <c r="I120" s="813"/>
      <c r="J120" s="817"/>
      <c r="K120" s="810"/>
    </row>
    <row r="121" spans="1:12" ht="17.5">
      <c r="A121" s="169"/>
      <c r="B121" s="811"/>
      <c r="C121" s="813"/>
      <c r="D121" s="813"/>
      <c r="E121" s="831"/>
      <c r="F121" s="813"/>
      <c r="G121" s="813"/>
      <c r="H121" s="816"/>
      <c r="I121" s="813"/>
      <c r="J121" s="817"/>
      <c r="K121" s="810"/>
    </row>
    <row r="122" spans="1:12" ht="17.5">
      <c r="A122" s="169"/>
      <c r="B122" s="811"/>
      <c r="C122" s="838" t="s">
        <v>115</v>
      </c>
      <c r="D122" s="688"/>
      <c r="E122" s="831" t="s">
        <v>116</v>
      </c>
      <c r="F122" s="813"/>
      <c r="G122" s="813"/>
      <c r="H122" s="816"/>
      <c r="I122" s="813"/>
      <c r="J122" s="817"/>
      <c r="K122" s="810"/>
      <c r="L122" s="115" t="str">
        <f>IF(D122="","Blank","1")</f>
        <v>Blank</v>
      </c>
    </row>
    <row r="123" spans="1:12" ht="17.5">
      <c r="A123" s="169"/>
      <c r="B123" s="811"/>
      <c r="C123" s="854" t="s">
        <v>117</v>
      </c>
      <c r="D123" s="688"/>
      <c r="E123" s="814" t="s">
        <v>118</v>
      </c>
      <c r="F123" s="813"/>
      <c r="G123" s="813"/>
      <c r="H123" s="816"/>
      <c r="I123" s="816"/>
      <c r="J123" s="817"/>
      <c r="K123" s="810"/>
      <c r="L123" s="115" t="str">
        <f>IF(D123="","Blank","1")</f>
        <v>Blank</v>
      </c>
    </row>
    <row r="124" spans="1:12" ht="18.75" customHeight="1" thickBot="1">
      <c r="A124" s="169"/>
      <c r="B124" s="811"/>
      <c r="C124" s="854"/>
      <c r="D124" s="813"/>
      <c r="E124" s="813"/>
      <c r="F124" s="813"/>
      <c r="G124" s="814"/>
      <c r="H124" s="813"/>
      <c r="I124" s="813"/>
      <c r="J124" s="817"/>
      <c r="K124" s="810"/>
    </row>
    <row r="125" spans="1:12" ht="17.5">
      <c r="A125" s="169"/>
      <c r="B125" s="804"/>
      <c r="C125" s="858"/>
      <c r="D125" s="834"/>
      <c r="E125" s="834"/>
      <c r="F125" s="834"/>
      <c r="G125" s="835"/>
      <c r="H125" s="834"/>
      <c r="I125" s="834"/>
      <c r="J125" s="809"/>
      <c r="K125" s="810"/>
    </row>
    <row r="126" spans="1:12" ht="18">
      <c r="A126" s="169"/>
      <c r="B126" s="811"/>
      <c r="C126" s="908" t="s">
        <v>119</v>
      </c>
      <c r="D126" s="908"/>
      <c r="E126" s="908"/>
      <c r="F126" s="908"/>
      <c r="G126" s="814"/>
      <c r="H126" s="813"/>
      <c r="I126" s="813"/>
      <c r="J126" s="817"/>
      <c r="K126" s="810"/>
    </row>
    <row r="127" spans="1:12" ht="17.5">
      <c r="A127" s="169"/>
      <c r="B127" s="811"/>
      <c r="C127" s="838"/>
      <c r="D127" s="813"/>
      <c r="E127" s="813"/>
      <c r="F127" s="813"/>
      <c r="G127" s="814"/>
      <c r="H127" s="813"/>
      <c r="I127" s="813"/>
      <c r="J127" s="817"/>
      <c r="K127" s="810"/>
    </row>
    <row r="128" spans="1:12" ht="17.5">
      <c r="A128" s="169"/>
      <c r="B128" s="811"/>
      <c r="C128" s="838" t="s">
        <v>120</v>
      </c>
      <c r="D128" s="692"/>
      <c r="E128" s="813"/>
      <c r="F128" s="813"/>
      <c r="G128" s="814"/>
      <c r="H128" s="813"/>
      <c r="I128" s="813"/>
      <c r="J128" s="817"/>
      <c r="K128" s="810"/>
      <c r="L128" s="115" t="str">
        <f>IF(D128="","Blank","1")</f>
        <v>Blank</v>
      </c>
    </row>
    <row r="129" spans="1:17" ht="18" thickBot="1">
      <c r="A129" s="870"/>
      <c r="B129" s="871"/>
      <c r="C129" s="838"/>
      <c r="D129" s="872"/>
      <c r="E129" s="821"/>
      <c r="F129" s="813"/>
      <c r="G129" s="814"/>
      <c r="H129" s="813"/>
      <c r="I129" s="813"/>
      <c r="J129" s="817"/>
      <c r="K129" s="873"/>
    </row>
    <row r="130" spans="1:17" ht="18.5" thickBot="1">
      <c r="A130" s="169"/>
      <c r="B130" s="811"/>
      <c r="C130" s="838" t="s">
        <v>121</v>
      </c>
      <c r="D130" s="692"/>
      <c r="E130" s="821"/>
      <c r="F130" s="921" t="e">
        <f>IF(D128/D29=D130,"Ok","Please double check the Cost")</f>
        <v>#DIV/0!</v>
      </c>
      <c r="G130" s="922"/>
      <c r="H130" s="874" t="s">
        <v>122</v>
      </c>
      <c r="I130" s="813"/>
      <c r="J130" s="817"/>
      <c r="K130" s="810"/>
      <c r="L130" s="115" t="str">
        <f>IF(D130="","Blank","1")</f>
        <v>Blank</v>
      </c>
    </row>
    <row r="131" spans="1:17" ht="17.5">
      <c r="A131" s="169"/>
      <c r="B131" s="811"/>
      <c r="C131" s="838"/>
      <c r="D131" s="875"/>
      <c r="E131" s="875"/>
      <c r="F131" s="875"/>
      <c r="G131" s="876"/>
      <c r="H131" s="875"/>
      <c r="I131" s="875"/>
      <c r="J131" s="817"/>
      <c r="K131" s="810"/>
    </row>
    <row r="132" spans="1:17" ht="17.5">
      <c r="A132" s="169"/>
      <c r="B132" s="811"/>
      <c r="C132" s="854" t="s">
        <v>123</v>
      </c>
      <c r="D132" s="690"/>
      <c r="E132" s="813"/>
      <c r="F132" s="813"/>
      <c r="G132" s="814"/>
      <c r="H132" s="813"/>
      <c r="I132" s="813"/>
      <c r="J132" s="817"/>
      <c r="K132" s="810"/>
      <c r="L132" s="115" t="str">
        <f>IF(D132="","Blank","1")</f>
        <v>Blank</v>
      </c>
    </row>
    <row r="133" spans="1:17" ht="17.5">
      <c r="A133" s="169"/>
      <c r="B133" s="811"/>
      <c r="C133" s="854"/>
      <c r="D133" s="877"/>
      <c r="E133" s="813"/>
      <c r="F133" s="813"/>
      <c r="G133" s="814"/>
      <c r="H133" s="813"/>
      <c r="I133" s="813"/>
      <c r="J133" s="817"/>
      <c r="K133" s="810"/>
    </row>
    <row r="134" spans="1:17" ht="17.5">
      <c r="A134" s="169"/>
      <c r="B134" s="811"/>
      <c r="C134" s="854" t="s">
        <v>125</v>
      </c>
      <c r="D134" s="690"/>
      <c r="E134" s="813"/>
      <c r="F134" s="813"/>
      <c r="G134" s="814"/>
      <c r="H134" s="813"/>
      <c r="I134" s="813"/>
      <c r="J134" s="817"/>
      <c r="K134" s="810"/>
      <c r="L134" s="115" t="str">
        <f>IF(D134="","Blank","1")</f>
        <v>Blank</v>
      </c>
    </row>
    <row r="135" spans="1:17" ht="17.5">
      <c r="A135" s="169"/>
      <c r="B135" s="811"/>
      <c r="C135" s="838"/>
      <c r="D135" s="831"/>
      <c r="E135" s="813"/>
      <c r="F135" s="813"/>
      <c r="G135" s="814"/>
      <c r="H135" s="813"/>
      <c r="I135" s="813"/>
      <c r="J135" s="817"/>
      <c r="K135" s="810"/>
    </row>
    <row r="136" spans="1:17" ht="17.5">
      <c r="A136" s="169"/>
      <c r="B136" s="811"/>
      <c r="C136" s="854" t="s">
        <v>127</v>
      </c>
      <c r="D136" s="691"/>
      <c r="E136" s="813"/>
      <c r="F136" s="813"/>
      <c r="G136" s="814"/>
      <c r="H136" s="813"/>
      <c r="I136" s="813"/>
      <c r="J136" s="817"/>
      <c r="K136" s="810"/>
      <c r="L136" s="115" t="str">
        <f>IF(D136="","Blank","1")</f>
        <v>Blank</v>
      </c>
    </row>
    <row r="137" spans="1:17" ht="17.5">
      <c r="A137" s="169"/>
      <c r="B137" s="811"/>
      <c r="C137" s="854"/>
      <c r="D137" s="878"/>
      <c r="E137" s="813"/>
      <c r="F137" s="813"/>
      <c r="G137" s="814"/>
      <c r="H137" s="813"/>
      <c r="I137" s="813"/>
      <c r="J137" s="817"/>
      <c r="K137" s="810"/>
    </row>
    <row r="138" spans="1:17" ht="17.5">
      <c r="A138" s="169"/>
      <c r="B138" s="811"/>
      <c r="C138" s="854" t="s">
        <v>128</v>
      </c>
      <c r="D138" s="691"/>
      <c r="E138" s="813"/>
      <c r="F138" s="813"/>
      <c r="G138" s="814"/>
      <c r="H138" s="813"/>
      <c r="I138" s="813"/>
      <c r="J138" s="817"/>
      <c r="K138" s="810"/>
      <c r="L138" s="115" t="str">
        <f>IF(D138="","Blank","1")</f>
        <v>Blank</v>
      </c>
    </row>
    <row r="139" spans="1:17">
      <c r="A139" s="169"/>
      <c r="B139" s="811"/>
      <c r="C139" s="820"/>
      <c r="D139" s="821"/>
      <c r="E139" s="821"/>
      <c r="F139" s="821"/>
      <c r="G139" s="822"/>
      <c r="H139" s="821"/>
      <c r="I139" s="821"/>
      <c r="J139" s="817"/>
      <c r="K139" s="810"/>
      <c r="P139" s="115"/>
    </row>
    <row r="140" spans="1:17" ht="17.5">
      <c r="A140" s="169"/>
      <c r="B140" s="811"/>
      <c r="C140" s="854" t="s">
        <v>129</v>
      </c>
      <c r="D140" s="691"/>
      <c r="E140" s="813"/>
      <c r="F140" s="813"/>
      <c r="G140" s="814"/>
      <c r="H140" s="813"/>
      <c r="I140" s="813"/>
      <c r="J140" s="817"/>
      <c r="K140" s="810"/>
      <c r="L140" s="115" t="str">
        <f>IF(D140="","Blank","1")</f>
        <v>Blank</v>
      </c>
      <c r="P140" s="115" t="str">
        <f>IF(P145=TRUE,IFERROR(IF(L17+L18+L24+L25+L28+L29+L30+L32+L33+L35+L36+L37+L38+L41+L42+L44+L45+L46+L47+L48+L49+L50+L51+L52+L53+L53+L54+L56+L55+L58+L59+L60+L61+L63+L64+L67+L68+L69+L70+L72+L90+L104+L105+L106+L107+L108+L109+L110+L114+L115+L116+L117+L118+L122+L123+L128+L130+L132+L134+L136+L138+L140+L142+L144=64,"Complete","Incomplete"),"Incomplete - Please check fields highlighted in red"),"Please tick Check Data")</f>
        <v>Incomplete - Please check fields highlighted in red</v>
      </c>
    </row>
    <row r="141" spans="1:17" ht="14.25" customHeight="1">
      <c r="A141" s="169"/>
      <c r="B141" s="811"/>
      <c r="C141" s="854"/>
      <c r="D141" s="813"/>
      <c r="E141" s="813"/>
      <c r="F141" s="813"/>
      <c r="G141" s="814"/>
      <c r="H141" s="813"/>
      <c r="I141" s="813"/>
      <c r="J141" s="817"/>
      <c r="K141" s="879"/>
    </row>
    <row r="142" spans="1:17" ht="35">
      <c r="A142" s="169"/>
      <c r="B142" s="811"/>
      <c r="C142" s="854" t="s">
        <v>130</v>
      </c>
      <c r="D142" s="690"/>
      <c r="E142" s="813"/>
      <c r="F142" s="813"/>
      <c r="G142" s="814"/>
      <c r="H142" s="813"/>
      <c r="I142" s="813"/>
      <c r="J142" s="817"/>
      <c r="K142" s="810"/>
      <c r="L142" s="115" t="str">
        <f>IF(D142="","Blank","1")</f>
        <v>Blank</v>
      </c>
    </row>
    <row r="143" spans="1:17">
      <c r="A143" s="169"/>
      <c r="B143" s="811"/>
      <c r="C143" s="820"/>
      <c r="D143" s="821"/>
      <c r="E143" s="821"/>
      <c r="F143" s="821"/>
      <c r="G143" s="822"/>
      <c r="H143" s="821"/>
      <c r="I143" s="821"/>
      <c r="J143" s="817"/>
      <c r="K143" s="810"/>
      <c r="O143" s="115"/>
      <c r="P143" s="115"/>
      <c r="Q143" s="115"/>
    </row>
    <row r="144" spans="1:17" ht="38.25" customHeight="1">
      <c r="A144" s="169"/>
      <c r="B144" s="811"/>
      <c r="C144" s="854" t="s">
        <v>132</v>
      </c>
      <c r="D144" s="690"/>
      <c r="E144" s="813"/>
      <c r="F144" s="813"/>
      <c r="G144" s="814"/>
      <c r="H144" s="813"/>
      <c r="I144" s="813"/>
      <c r="J144" s="817"/>
      <c r="K144" s="810"/>
      <c r="L144" s="115" t="str">
        <f>IF(D144="","Blank","1")</f>
        <v>Blank</v>
      </c>
      <c r="O144" s="115"/>
      <c r="P144" s="115"/>
      <c r="Q144" s="115"/>
    </row>
    <row r="145" spans="1:29" ht="21" customHeight="1">
      <c r="A145" s="169"/>
      <c r="B145" s="811"/>
      <c r="C145" s="854"/>
      <c r="D145" s="877"/>
      <c r="E145" s="813"/>
      <c r="F145" s="813"/>
      <c r="G145" s="814"/>
      <c r="H145" s="813"/>
      <c r="I145" s="813"/>
      <c r="J145" s="817"/>
      <c r="K145" s="810"/>
      <c r="O145" s="115"/>
      <c r="P145" s="302" t="b">
        <v>1</v>
      </c>
      <c r="Q145" s="115"/>
    </row>
    <row r="146" spans="1:29" ht="18" thickBot="1">
      <c r="A146" s="169"/>
      <c r="B146" s="811"/>
      <c r="C146" s="854"/>
      <c r="D146" s="880"/>
      <c r="E146" s="813"/>
      <c r="F146" s="813"/>
      <c r="G146" s="814"/>
      <c r="H146" s="813"/>
      <c r="I146" s="813"/>
      <c r="J146" s="817"/>
      <c r="K146" s="810"/>
      <c r="O146" s="115"/>
      <c r="P146" s="115"/>
      <c r="Q146" s="115"/>
    </row>
    <row r="147" spans="1:29" ht="49.5" customHeight="1" thickBot="1">
      <c r="A147" s="169"/>
      <c r="B147" s="811"/>
      <c r="C147" s="867"/>
      <c r="D147" s="880"/>
      <c r="E147" s="813"/>
      <c r="F147" s="881" t="s">
        <v>134</v>
      </c>
      <c r="G147" s="928" t="str">
        <f>P140</f>
        <v>Incomplete - Please check fields highlighted in red</v>
      </c>
      <c r="H147" s="929"/>
      <c r="I147" s="930"/>
      <c r="J147" s="817"/>
      <c r="K147" s="810"/>
      <c r="O147" s="115" t="str">
        <f>G147</f>
        <v>Incomplete - Please check fields highlighted in red</v>
      </c>
      <c r="P147" s="115"/>
      <c r="Q147" s="115"/>
    </row>
    <row r="148" spans="1:29" ht="17.5">
      <c r="A148" s="169"/>
      <c r="B148" s="811"/>
      <c r="C148" s="882"/>
      <c r="D148" s="813"/>
      <c r="E148" s="813"/>
      <c r="F148" s="883"/>
      <c r="G148" s="923" t="str">
        <f>IF(G147="Complete","Please Complete the Allergens Tab ","")</f>
        <v/>
      </c>
      <c r="H148" s="923"/>
      <c r="I148" s="923"/>
      <c r="J148" s="817"/>
      <c r="K148" s="810"/>
    </row>
    <row r="149" spans="1:29" ht="18" thickBot="1">
      <c r="A149" s="884"/>
      <c r="B149" s="811"/>
      <c r="C149" s="885"/>
      <c r="D149" s="813"/>
      <c r="E149" s="813"/>
      <c r="F149" s="886"/>
      <c r="G149" s="923"/>
      <c r="H149" s="923"/>
      <c r="I149" s="923"/>
      <c r="J149" s="817"/>
      <c r="K149" s="887"/>
    </row>
    <row r="150" spans="1:29" ht="12" customHeight="1" thickBot="1">
      <c r="A150" s="888"/>
      <c r="B150" s="889"/>
      <c r="C150" s="840"/>
      <c r="D150" s="841"/>
      <c r="E150" s="841"/>
      <c r="F150" s="890"/>
      <c r="G150" s="924"/>
      <c r="H150" s="924"/>
      <c r="I150" s="924"/>
      <c r="J150" s="844"/>
      <c r="K150" s="891"/>
    </row>
    <row r="151" spans="1:29" ht="12" customHeight="1" thickBot="1">
      <c r="A151" s="892"/>
      <c r="B151" s="893"/>
      <c r="C151" s="893"/>
      <c r="D151" s="894"/>
      <c r="E151" s="894"/>
      <c r="F151" s="894"/>
      <c r="G151" s="895"/>
      <c r="H151" s="894"/>
      <c r="I151" s="894"/>
      <c r="J151" s="896"/>
      <c r="K151" s="897"/>
    </row>
    <row r="152" spans="1:29" ht="12" customHeight="1">
      <c r="B152" s="175"/>
      <c r="C152" s="898"/>
      <c r="D152" s="115"/>
      <c r="E152" s="115"/>
      <c r="F152" s="115"/>
      <c r="G152" s="899"/>
      <c r="H152" s="115"/>
      <c r="I152" s="115"/>
      <c r="J152" s="115"/>
      <c r="K152" s="115"/>
    </row>
    <row r="153" spans="1:29" ht="12" customHeight="1">
      <c r="B153" s="175"/>
      <c r="C153" s="898"/>
      <c r="D153" s="115"/>
      <c r="E153" s="115"/>
      <c r="F153" s="115"/>
      <c r="G153" s="899"/>
      <c r="H153" s="115"/>
      <c r="I153" s="115"/>
      <c r="J153" s="115"/>
      <c r="K153" s="115"/>
    </row>
    <row r="154" spans="1:29" ht="12" customHeight="1">
      <c r="B154" s="175"/>
      <c r="C154" s="898"/>
      <c r="D154" s="115"/>
      <c r="E154" s="115"/>
      <c r="F154" s="115"/>
      <c r="G154" s="899"/>
      <c r="H154" s="115"/>
      <c r="I154" s="115"/>
      <c r="J154" s="115"/>
      <c r="K154" s="115"/>
    </row>
    <row r="155" spans="1:29" ht="12" customHeight="1">
      <c r="B155" s="175"/>
      <c r="C155" s="898"/>
      <c r="D155" s="115"/>
      <c r="E155" s="115"/>
      <c r="F155" s="115"/>
      <c r="G155" s="899"/>
      <c r="H155" s="115"/>
      <c r="I155" s="115"/>
      <c r="J155" s="115"/>
      <c r="K155" s="115"/>
    </row>
    <row r="156" spans="1:29" ht="12" customHeight="1">
      <c r="B156" s="175"/>
      <c r="C156" s="898"/>
      <c r="D156" s="115"/>
      <c r="E156" s="115"/>
      <c r="F156" s="115"/>
      <c r="G156" s="899"/>
      <c r="H156" s="115"/>
      <c r="I156" s="115"/>
      <c r="J156" s="115"/>
      <c r="K156" s="115"/>
      <c r="Q156" s="900"/>
      <c r="S156" s="900"/>
      <c r="T156" s="900"/>
      <c r="U156" s="900"/>
      <c r="V156" s="900"/>
      <c r="W156" s="900"/>
      <c r="X156" s="900"/>
      <c r="Z156" s="900"/>
      <c r="AA156" s="900"/>
      <c r="AB156" s="900"/>
      <c r="AC156" s="900"/>
    </row>
    <row r="157" spans="1:29" ht="12" customHeight="1">
      <c r="B157" s="175"/>
      <c r="C157" s="898"/>
      <c r="D157" s="115"/>
      <c r="E157" s="115"/>
      <c r="F157" s="115"/>
      <c r="G157" s="899"/>
      <c r="H157" s="115"/>
      <c r="I157" s="115"/>
      <c r="J157" s="115"/>
      <c r="K157" s="115"/>
      <c r="Q157" s="900"/>
      <c r="S157" s="900"/>
      <c r="T157" s="900"/>
      <c r="U157" s="900"/>
      <c r="V157" s="900"/>
      <c r="W157" s="900"/>
      <c r="X157" s="900"/>
      <c r="Z157" s="900"/>
      <c r="AA157" s="900"/>
      <c r="AB157" s="900"/>
      <c r="AC157" s="900"/>
    </row>
    <row r="158" spans="1:29" ht="12" customHeight="1">
      <c r="B158" s="175"/>
      <c r="C158" s="898"/>
      <c r="D158" s="115"/>
      <c r="E158" s="115"/>
      <c r="F158" s="115"/>
      <c r="G158" s="899"/>
      <c r="H158" s="115"/>
      <c r="I158" s="115"/>
      <c r="J158" s="115"/>
      <c r="K158" s="115"/>
      <c r="Q158" s="900"/>
      <c r="S158" s="900"/>
      <c r="T158" s="900"/>
      <c r="U158" s="900"/>
      <c r="V158" s="900"/>
      <c r="W158" s="900"/>
      <c r="X158" s="900"/>
      <c r="Z158" s="900"/>
      <c r="AA158" s="900"/>
      <c r="AB158" s="900"/>
      <c r="AC158" s="900"/>
    </row>
    <row r="159" spans="1:29" ht="12" customHeight="1">
      <c r="B159" s="175"/>
      <c r="C159" s="898"/>
      <c r="D159" s="115"/>
      <c r="E159" s="115"/>
      <c r="F159" s="115"/>
      <c r="G159" s="899"/>
      <c r="H159" s="115"/>
      <c r="I159" s="115"/>
      <c r="J159" s="115"/>
      <c r="K159" s="115"/>
      <c r="Q159" s="900"/>
      <c r="S159" s="900"/>
      <c r="T159" s="900"/>
      <c r="U159" s="900"/>
      <c r="V159" s="900"/>
      <c r="W159" s="900"/>
      <c r="X159" s="900"/>
      <c r="Z159" s="900"/>
      <c r="AA159" s="900"/>
      <c r="AB159" s="900"/>
      <c r="AC159" s="900"/>
    </row>
    <row r="160" spans="1:29" ht="12" customHeight="1">
      <c r="B160" s="175"/>
      <c r="C160" s="898"/>
      <c r="D160" s="115"/>
      <c r="E160" s="115"/>
      <c r="F160" s="115"/>
      <c r="G160" s="899"/>
      <c r="H160" s="115"/>
      <c r="I160" s="115"/>
      <c r="J160" s="115"/>
      <c r="K160" s="115"/>
      <c r="Q160" s="900"/>
      <c r="S160" s="900"/>
      <c r="T160" s="900"/>
      <c r="U160" s="900"/>
      <c r="V160" s="900"/>
      <c r="W160" s="900"/>
      <c r="X160" s="900"/>
      <c r="Z160" s="900"/>
      <c r="AA160" s="900"/>
      <c r="AB160" s="900"/>
      <c r="AC160" s="900"/>
    </row>
    <row r="161" spans="2:7" s="115" customFormat="1" ht="12" customHeight="1">
      <c r="B161" s="47"/>
      <c r="C161" s="898"/>
      <c r="G161" s="899"/>
    </row>
    <row r="162" spans="2:7" s="115" customFormat="1" ht="12" customHeight="1">
      <c r="B162" s="47"/>
      <c r="C162" s="898"/>
      <c r="G162" s="899"/>
    </row>
    <row r="163" spans="2:7" s="115" customFormat="1" ht="12" customHeight="1">
      <c r="B163" s="47"/>
      <c r="C163" s="898"/>
      <c r="G163" s="899"/>
    </row>
    <row r="164" spans="2:7" s="115" customFormat="1" ht="12" customHeight="1">
      <c r="B164" s="47"/>
      <c r="C164" s="898"/>
      <c r="G164" s="899"/>
    </row>
    <row r="165" spans="2:7" s="115" customFormat="1" ht="12" customHeight="1">
      <c r="B165" s="47"/>
      <c r="C165" s="898"/>
      <c r="G165" s="899"/>
    </row>
    <row r="166" spans="2:7" s="115" customFormat="1" ht="12" customHeight="1">
      <c r="B166" s="47"/>
      <c r="C166" s="898"/>
      <c r="G166" s="899"/>
    </row>
    <row r="167" spans="2:7" s="115" customFormat="1" ht="12" customHeight="1">
      <c r="B167" s="47"/>
      <c r="C167" s="898"/>
      <c r="G167" s="899"/>
    </row>
    <row r="168" spans="2:7" s="115" customFormat="1" ht="12" customHeight="1">
      <c r="B168" s="47"/>
      <c r="C168" s="898"/>
      <c r="G168" s="899"/>
    </row>
    <row r="169" spans="2:7" s="115" customFormat="1" ht="12" customHeight="1">
      <c r="B169" s="47"/>
      <c r="C169" s="898"/>
      <c r="G169" s="899"/>
    </row>
    <row r="170" spans="2:7" s="115" customFormat="1" ht="12" customHeight="1">
      <c r="B170" s="47"/>
      <c r="C170" s="898"/>
      <c r="G170" s="899"/>
    </row>
    <row r="171" spans="2:7" s="115" customFormat="1" ht="12" customHeight="1">
      <c r="B171" s="47"/>
      <c r="C171" s="898"/>
      <c r="G171" s="899"/>
    </row>
    <row r="172" spans="2:7" s="115" customFormat="1" ht="12" customHeight="1">
      <c r="B172" s="47"/>
      <c r="C172" s="898"/>
      <c r="G172" s="899"/>
    </row>
    <row r="173" spans="2:7" s="115" customFormat="1" ht="12" customHeight="1">
      <c r="B173" s="47"/>
      <c r="C173" s="898"/>
      <c r="G173" s="899"/>
    </row>
    <row r="174" spans="2:7" s="115" customFormat="1" ht="12" customHeight="1">
      <c r="B174" s="47"/>
      <c r="C174" s="898"/>
      <c r="G174" s="899"/>
    </row>
    <row r="175" spans="2:7" s="115" customFormat="1" ht="12" customHeight="1">
      <c r="B175" s="47"/>
      <c r="C175" s="898"/>
      <c r="G175" s="899"/>
    </row>
    <row r="176" spans="2:7" s="115" customFormat="1" ht="12" customHeight="1">
      <c r="B176" s="47"/>
      <c r="C176" s="898"/>
      <c r="G176" s="899"/>
    </row>
    <row r="177" spans="2:10" s="115" customFormat="1" ht="12" customHeight="1">
      <c r="B177" s="47"/>
      <c r="C177" s="898"/>
      <c r="G177" s="899"/>
    </row>
    <row r="178" spans="2:10" s="115" customFormat="1" ht="12" customHeight="1">
      <c r="B178" s="47"/>
      <c r="C178" s="898"/>
      <c r="G178" s="899"/>
    </row>
    <row r="179" spans="2:10" s="115" customFormat="1" ht="12" customHeight="1">
      <c r="B179" s="47"/>
      <c r="C179" s="898"/>
      <c r="G179" s="899"/>
    </row>
    <row r="180" spans="2:10" s="115" customFormat="1" ht="12" customHeight="1">
      <c r="B180" s="47"/>
      <c r="C180" s="898"/>
      <c r="G180" s="899"/>
    </row>
    <row r="181" spans="2:10" s="115" customFormat="1" ht="12" customHeight="1">
      <c r="B181" s="47"/>
      <c r="C181" s="898"/>
      <c r="G181" s="899"/>
    </row>
    <row r="182" spans="2:10" s="115" customFormat="1" ht="12" customHeight="1">
      <c r="B182" s="47"/>
      <c r="C182" s="898"/>
      <c r="G182" s="899"/>
    </row>
    <row r="183" spans="2:10" s="115" customFormat="1" ht="12" customHeight="1">
      <c r="B183" s="47"/>
      <c r="C183" s="898"/>
      <c r="G183" s="899"/>
    </row>
    <row r="184" spans="2:10" s="115" customFormat="1" ht="12" customHeight="1">
      <c r="B184" s="47"/>
      <c r="C184" s="898"/>
      <c r="G184" s="899"/>
    </row>
    <row r="185" spans="2:10" s="115" customFormat="1" ht="12" customHeight="1">
      <c r="B185" s="47"/>
      <c r="C185" s="898"/>
      <c r="G185" s="899"/>
    </row>
    <row r="186" spans="2:10" s="115" customFormat="1" ht="12" customHeight="1">
      <c r="B186" s="47"/>
      <c r="C186" s="898"/>
      <c r="G186" s="899"/>
    </row>
    <row r="187" spans="2:10" s="115" customFormat="1" ht="12" customHeight="1">
      <c r="B187" s="47"/>
      <c r="C187" s="898"/>
      <c r="G187" s="899"/>
      <c r="J187" s="901"/>
    </row>
    <row r="188" spans="2:10" s="115" customFormat="1" ht="12" customHeight="1">
      <c r="B188" s="47"/>
      <c r="C188" s="898"/>
      <c r="G188" s="899"/>
      <c r="J188" s="901"/>
    </row>
    <row r="189" spans="2:10" s="115" customFormat="1" ht="12" customHeight="1">
      <c r="B189" s="47"/>
      <c r="C189" s="898"/>
      <c r="G189" s="899"/>
      <c r="J189" s="901"/>
    </row>
    <row r="190" spans="2:10" s="115" customFormat="1" ht="12" customHeight="1">
      <c r="B190" s="47"/>
      <c r="C190" s="898"/>
      <c r="G190" s="899"/>
      <c r="J190" s="901"/>
    </row>
    <row r="191" spans="2:10" s="115" customFormat="1" ht="12" customHeight="1">
      <c r="B191" s="47"/>
      <c r="C191" s="898"/>
      <c r="G191" s="899"/>
      <c r="J191" s="901"/>
    </row>
    <row r="192" spans="2:10" s="115" customFormat="1" ht="12" customHeight="1">
      <c r="B192" s="47"/>
      <c r="C192" s="898"/>
      <c r="G192" s="899"/>
    </row>
    <row r="193" spans="1:23" s="115" customFormat="1" ht="12" customHeight="1">
      <c r="B193" s="47"/>
      <c r="C193" s="898"/>
      <c r="G193" s="899"/>
    </row>
    <row r="194" spans="1:23" ht="12" customHeight="1">
      <c r="A194" s="115"/>
      <c r="B194" s="47"/>
      <c r="C194" s="898"/>
      <c r="D194" s="115"/>
      <c r="E194" s="115"/>
      <c r="F194" s="115"/>
      <c r="G194" s="899"/>
      <c r="H194" s="115"/>
      <c r="I194" s="115"/>
      <c r="J194" s="115"/>
      <c r="K194" s="115"/>
      <c r="M194" s="115"/>
      <c r="N194" s="115"/>
      <c r="O194" s="115"/>
      <c r="P194" s="115"/>
      <c r="Q194" s="115"/>
    </row>
    <row r="195" spans="1:23" ht="12" customHeight="1">
      <c r="A195" s="115"/>
      <c r="B195" s="47"/>
      <c r="C195" s="898"/>
      <c r="D195" s="115"/>
      <c r="E195" s="115"/>
      <c r="F195" s="115"/>
      <c r="G195" s="899"/>
      <c r="H195" s="115"/>
      <c r="I195" s="115"/>
      <c r="J195" s="115"/>
      <c r="K195" s="115"/>
      <c r="M195" s="115"/>
      <c r="N195" s="115"/>
      <c r="O195" s="115"/>
      <c r="P195" s="115"/>
      <c r="Q195" s="115"/>
    </row>
    <row r="196" spans="1:23" ht="12" customHeight="1">
      <c r="A196" s="115"/>
      <c r="B196" s="47"/>
      <c r="C196" s="898"/>
      <c r="D196" s="115"/>
      <c r="E196" s="115"/>
      <c r="F196" s="115"/>
      <c r="G196" s="899"/>
      <c r="H196" s="115"/>
      <c r="I196" s="115"/>
      <c r="J196" s="115"/>
      <c r="K196" s="115"/>
      <c r="M196" s="115"/>
      <c r="N196" s="115"/>
      <c r="O196" s="115"/>
      <c r="P196" s="115"/>
      <c r="Q196" s="115"/>
    </row>
    <row r="197" spans="1:23" ht="12" customHeight="1">
      <c r="A197" s="115"/>
      <c r="B197" s="47"/>
      <c r="C197" s="898"/>
      <c r="D197" s="115"/>
      <c r="E197" s="115"/>
      <c r="F197" s="115"/>
      <c r="G197" s="899"/>
      <c r="H197" s="115"/>
      <c r="I197" s="115"/>
      <c r="J197" s="115"/>
      <c r="K197" s="115"/>
      <c r="M197" s="115"/>
      <c r="N197" s="115"/>
      <c r="O197" s="115"/>
      <c r="P197" s="115"/>
      <c r="Q197" s="115"/>
    </row>
    <row r="198" spans="1:23" ht="12" customHeight="1">
      <c r="A198" s="115"/>
      <c r="B198" s="47"/>
      <c r="C198" s="898"/>
      <c r="D198" s="115"/>
      <c r="E198" s="115"/>
      <c r="F198" s="115"/>
      <c r="G198" s="899"/>
      <c r="H198" s="115"/>
      <c r="I198" s="115"/>
      <c r="J198" s="115"/>
      <c r="K198" s="115"/>
      <c r="M198" s="115"/>
      <c r="N198" s="115"/>
      <c r="O198" s="115"/>
      <c r="P198" s="115"/>
      <c r="Q198" s="115"/>
    </row>
    <row r="199" spans="1:23" ht="12" customHeight="1">
      <c r="A199" s="115"/>
      <c r="B199" s="47"/>
      <c r="C199" s="898"/>
      <c r="D199" s="115"/>
      <c r="E199" s="115"/>
      <c r="F199" s="115"/>
      <c r="G199" s="899"/>
      <c r="H199" s="115"/>
      <c r="I199" s="115"/>
      <c r="J199" s="115"/>
      <c r="K199" s="115"/>
      <c r="M199" s="115"/>
      <c r="N199" s="115"/>
      <c r="O199" s="115"/>
      <c r="P199" s="115"/>
      <c r="Q199" s="115"/>
    </row>
    <row r="200" spans="1:23" ht="12" customHeight="1">
      <c r="A200" s="115"/>
      <c r="B200" s="47"/>
      <c r="C200" s="898"/>
      <c r="D200" s="115"/>
      <c r="E200" s="115"/>
      <c r="F200" s="115"/>
      <c r="G200" s="899"/>
      <c r="H200" s="115"/>
      <c r="I200" s="115"/>
      <c r="J200" s="115"/>
      <c r="K200" s="115"/>
      <c r="M200" s="115"/>
      <c r="N200" s="115"/>
      <c r="O200" s="115"/>
      <c r="P200" s="115"/>
      <c r="Q200" s="115"/>
    </row>
    <row r="201" spans="1:23" ht="12" customHeight="1">
      <c r="A201" s="115"/>
      <c r="B201" s="47"/>
      <c r="C201" s="898"/>
      <c r="D201" s="115"/>
      <c r="E201" s="115"/>
      <c r="F201" s="115"/>
      <c r="G201" s="899"/>
      <c r="H201" s="115"/>
      <c r="I201" s="115"/>
      <c r="J201" s="115"/>
      <c r="K201" s="115"/>
      <c r="M201" s="115"/>
      <c r="N201" s="115"/>
      <c r="O201" s="115"/>
      <c r="P201" s="115"/>
      <c r="Q201" s="115"/>
    </row>
    <row r="202" spans="1:23" ht="12" customHeight="1">
      <c r="A202" s="115"/>
      <c r="B202" s="47"/>
      <c r="C202" s="898"/>
      <c r="D202" s="115"/>
      <c r="E202" s="115"/>
      <c r="F202" s="115"/>
      <c r="G202" s="899"/>
      <c r="H202" s="115"/>
      <c r="I202" s="115"/>
      <c r="J202" s="115"/>
      <c r="K202" s="115"/>
      <c r="M202" s="115"/>
      <c r="N202" s="115"/>
      <c r="O202" s="115"/>
      <c r="P202" s="115"/>
      <c r="Q202" s="115"/>
    </row>
    <row r="203" spans="1:23" ht="12" customHeight="1">
      <c r="A203" s="115"/>
      <c r="B203" s="47"/>
      <c r="C203" s="898"/>
      <c r="D203" s="115"/>
      <c r="E203" s="115"/>
      <c r="F203" s="115"/>
      <c r="G203" s="899"/>
      <c r="H203" s="115"/>
      <c r="I203" s="115"/>
      <c r="J203" s="115"/>
      <c r="K203" s="115"/>
      <c r="M203" s="115"/>
      <c r="N203" s="115"/>
      <c r="O203" s="115"/>
      <c r="P203" s="115"/>
      <c r="Q203" s="115"/>
      <c r="T203" s="115"/>
      <c r="U203" s="115"/>
      <c r="V203" s="115"/>
      <c r="W203" s="115"/>
    </row>
    <row r="204" spans="1:23" ht="12" customHeight="1">
      <c r="A204" s="115"/>
      <c r="B204" s="47"/>
      <c r="C204" s="898"/>
      <c r="D204" s="115"/>
      <c r="E204" s="115"/>
      <c r="F204" s="115"/>
      <c r="G204" s="899"/>
      <c r="H204" s="115"/>
      <c r="I204" s="115"/>
      <c r="J204" s="115"/>
      <c r="K204" s="115"/>
      <c r="M204" s="115"/>
      <c r="N204" s="115"/>
      <c r="O204" s="115"/>
      <c r="P204" s="115"/>
      <c r="Q204" s="115"/>
      <c r="T204" s="115"/>
      <c r="U204" s="115"/>
      <c r="V204" s="115"/>
      <c r="W204" s="115"/>
    </row>
    <row r="205" spans="1:23" ht="12" customHeight="1">
      <c r="A205" s="115"/>
      <c r="B205" s="47"/>
      <c r="C205" s="898"/>
      <c r="D205" s="115"/>
      <c r="E205" s="115"/>
      <c r="F205" s="115"/>
      <c r="G205" s="899"/>
      <c r="H205" s="115"/>
      <c r="I205" s="115"/>
      <c r="J205" s="115"/>
      <c r="K205" s="115"/>
      <c r="M205" s="115"/>
      <c r="N205" s="115"/>
      <c r="O205" s="115"/>
      <c r="P205" s="115"/>
      <c r="Q205" s="115"/>
      <c r="T205" s="115"/>
      <c r="U205" s="115"/>
      <c r="V205" s="115"/>
      <c r="W205" s="115"/>
    </row>
    <row r="206" spans="1:23" ht="12" customHeight="1">
      <c r="A206" s="115"/>
      <c r="B206" s="47"/>
      <c r="C206" s="898"/>
      <c r="D206" s="115"/>
      <c r="E206" s="115"/>
      <c r="F206" s="115"/>
      <c r="G206" s="899"/>
      <c r="H206" s="115"/>
      <c r="I206" s="115"/>
      <c r="J206" s="115"/>
      <c r="K206" s="115"/>
      <c r="M206" s="115"/>
      <c r="N206" s="115"/>
      <c r="O206" s="115"/>
      <c r="P206" s="115"/>
      <c r="Q206" s="115"/>
      <c r="T206" s="115"/>
      <c r="U206" s="115"/>
      <c r="V206" s="115"/>
      <c r="W206" s="115"/>
    </row>
    <row r="207" spans="1:23" ht="12" customHeight="1">
      <c r="A207" s="115"/>
      <c r="B207" s="47"/>
      <c r="C207" s="898"/>
      <c r="D207" s="115"/>
      <c r="E207" s="115"/>
      <c r="F207" s="115"/>
      <c r="G207" s="899"/>
      <c r="H207" s="115"/>
      <c r="I207" s="115"/>
      <c r="J207" s="115"/>
      <c r="K207" s="115"/>
      <c r="M207" s="115"/>
      <c r="N207" s="115"/>
      <c r="O207" s="115"/>
      <c r="P207" s="115"/>
      <c r="Q207" s="115"/>
      <c r="T207" s="115"/>
      <c r="U207" s="115"/>
      <c r="V207" s="115"/>
      <c r="W207" s="115"/>
    </row>
    <row r="208" spans="1:23" ht="12" customHeight="1">
      <c r="A208" s="115"/>
      <c r="B208" s="47"/>
      <c r="C208" s="898"/>
      <c r="D208" s="115"/>
      <c r="E208" s="115"/>
      <c r="F208" s="115"/>
      <c r="G208" s="899"/>
      <c r="H208" s="115"/>
      <c r="I208" s="115"/>
      <c r="J208" s="115"/>
      <c r="K208" s="115"/>
      <c r="M208" s="115"/>
      <c r="N208" s="115"/>
      <c r="O208" s="115"/>
      <c r="P208" s="115"/>
      <c r="Q208" s="115"/>
      <c r="T208" s="115"/>
      <c r="U208" s="115"/>
      <c r="V208" s="115"/>
      <c r="W208" s="115"/>
    </row>
    <row r="209" spans="1:24" ht="12" customHeight="1">
      <c r="A209" s="115"/>
      <c r="B209" s="47"/>
      <c r="C209" s="898"/>
      <c r="D209" s="115"/>
      <c r="E209" s="115"/>
      <c r="F209" s="115"/>
      <c r="G209" s="899"/>
      <c r="H209" s="115"/>
      <c r="I209" s="115"/>
      <c r="J209" s="115"/>
      <c r="K209" s="115"/>
      <c r="M209" s="115"/>
      <c r="N209" s="115"/>
      <c r="O209" s="115"/>
      <c r="P209" s="115"/>
      <c r="Q209" s="115"/>
      <c r="T209" s="115"/>
      <c r="U209" s="115"/>
      <c r="V209" s="115"/>
      <c r="W209" s="115"/>
    </row>
    <row r="210" spans="1:24" ht="12" customHeight="1">
      <c r="A210" s="115"/>
      <c r="B210" s="47"/>
      <c r="C210" s="898"/>
      <c r="D210" s="115"/>
      <c r="E210" s="115"/>
      <c r="F210" s="115"/>
      <c r="G210" s="899"/>
      <c r="H210" s="115"/>
      <c r="I210" s="115"/>
      <c r="J210" s="115"/>
      <c r="K210" s="115"/>
      <c r="M210" s="115"/>
      <c r="N210" s="115"/>
      <c r="O210" s="115"/>
      <c r="P210" s="115"/>
      <c r="Q210" s="115"/>
      <c r="T210" s="115"/>
      <c r="U210" s="115"/>
      <c r="V210" s="115"/>
      <c r="W210" s="115"/>
    </row>
    <row r="211" spans="1:24" ht="12" customHeight="1">
      <c r="A211" s="115"/>
      <c r="B211" s="47"/>
      <c r="C211" s="898"/>
      <c r="D211" s="115"/>
      <c r="E211" s="115"/>
      <c r="F211" s="115"/>
      <c r="G211" s="899"/>
      <c r="H211" s="115"/>
      <c r="I211" s="115"/>
      <c r="J211" s="115"/>
      <c r="K211" s="115"/>
      <c r="M211" s="115"/>
      <c r="N211" s="115"/>
      <c r="O211" s="115"/>
      <c r="P211" s="115"/>
      <c r="Q211" s="115"/>
      <c r="T211" s="115"/>
      <c r="U211" s="115"/>
      <c r="V211" s="115"/>
      <c r="W211" s="115"/>
    </row>
    <row r="212" spans="1:24" ht="12" customHeight="1">
      <c r="A212" s="115"/>
      <c r="B212" s="47"/>
      <c r="C212" s="898"/>
      <c r="D212" s="115"/>
      <c r="E212" s="115"/>
      <c r="F212" s="115"/>
      <c r="G212" s="899"/>
      <c r="H212" s="115"/>
      <c r="I212" s="115"/>
      <c r="J212" s="115"/>
      <c r="K212" s="115"/>
      <c r="M212" s="115"/>
      <c r="N212" s="115"/>
      <c r="O212" s="115"/>
      <c r="P212" s="115"/>
      <c r="Q212" s="115"/>
      <c r="T212" s="115"/>
      <c r="U212" s="115"/>
      <c r="V212" s="115"/>
      <c r="W212" s="115"/>
    </row>
    <row r="213" spans="1:24" ht="12" customHeight="1">
      <c r="A213" s="115"/>
      <c r="B213" s="47"/>
      <c r="C213" s="898"/>
      <c r="D213" s="115"/>
      <c r="E213" s="115"/>
      <c r="F213" s="115"/>
      <c r="G213" s="899"/>
      <c r="H213" s="115"/>
      <c r="I213" s="115"/>
      <c r="J213" s="115"/>
      <c r="K213" s="115"/>
      <c r="M213" s="115"/>
      <c r="N213" s="115"/>
      <c r="O213" s="115"/>
      <c r="P213" s="115"/>
      <c r="Q213" s="115"/>
      <c r="T213" s="115"/>
      <c r="U213" s="115"/>
      <c r="V213" s="115"/>
      <c r="W213" s="115"/>
      <c r="X213" s="70" t="s">
        <v>135</v>
      </c>
    </row>
    <row r="214" spans="1:24" ht="12" customHeight="1">
      <c r="A214" s="115"/>
      <c r="B214" s="47"/>
      <c r="C214" s="898"/>
      <c r="D214" s="115"/>
      <c r="E214" s="115"/>
      <c r="F214" s="115"/>
      <c r="G214" s="899"/>
      <c r="H214" s="115"/>
      <c r="I214" s="115"/>
      <c r="J214" s="115"/>
      <c r="K214" s="115"/>
      <c r="M214" s="115"/>
      <c r="N214" s="115"/>
      <c r="O214" s="115"/>
      <c r="P214" s="115"/>
      <c r="Q214" s="115"/>
      <c r="T214" s="115"/>
      <c r="U214" s="115"/>
      <c r="V214" s="115"/>
      <c r="W214" s="115"/>
      <c r="X214" s="70" t="s">
        <v>136</v>
      </c>
    </row>
    <row r="215" spans="1:24" ht="12" customHeight="1">
      <c r="A215" s="115"/>
      <c r="B215" s="47"/>
      <c r="C215" s="898"/>
      <c r="D215" s="115"/>
      <c r="E215" s="115"/>
      <c r="F215" s="115"/>
      <c r="G215" s="899"/>
      <c r="H215" s="115"/>
      <c r="I215" s="115"/>
      <c r="J215" s="115"/>
      <c r="K215" s="7"/>
      <c r="L215" s="7"/>
      <c r="M215" s="7"/>
      <c r="N215" s="7"/>
      <c r="O215" s="7"/>
      <c r="P215" s="7"/>
      <c r="Q215" s="7"/>
      <c r="R215" s="7"/>
      <c r="S215" s="119"/>
      <c r="T215" s="7"/>
      <c r="U215" s="7"/>
      <c r="V215" s="7"/>
      <c r="W215" s="7"/>
    </row>
    <row r="216" spans="1:24" ht="12" customHeight="1">
      <c r="A216" s="115"/>
      <c r="B216" s="47"/>
      <c r="C216" s="898"/>
      <c r="D216" s="115"/>
      <c r="E216" s="115"/>
      <c r="F216" s="115"/>
      <c r="G216" s="899"/>
      <c r="H216" s="115"/>
      <c r="I216" s="115"/>
      <c r="J216" s="115"/>
      <c r="K216" s="7"/>
      <c r="L216" s="7"/>
      <c r="M216" s="7"/>
      <c r="N216" s="7"/>
      <c r="O216" s="7"/>
      <c r="P216" s="7"/>
      <c r="Q216" s="7"/>
      <c r="R216" s="7"/>
      <c r="S216" s="119"/>
      <c r="T216" s="7"/>
      <c r="U216" s="7"/>
      <c r="V216" s="7"/>
      <c r="W216" s="7"/>
    </row>
    <row r="217" spans="1:24" ht="12" customHeight="1">
      <c r="A217" s="115"/>
      <c r="B217" s="47"/>
      <c r="C217" s="898"/>
      <c r="D217" s="115"/>
      <c r="E217" s="115"/>
      <c r="F217" s="115"/>
      <c r="G217" s="899"/>
      <c r="H217" s="115"/>
      <c r="I217" s="115"/>
      <c r="J217" s="7"/>
      <c r="K217" s="7"/>
      <c r="L217" s="7"/>
      <c r="M217" s="7"/>
      <c r="N217" s="7"/>
      <c r="O217" s="7"/>
      <c r="P217" s="7"/>
      <c r="Q217" s="7"/>
      <c r="R217" s="7"/>
      <c r="S217" s="119"/>
      <c r="T217" s="7"/>
      <c r="U217" s="7"/>
      <c r="V217" s="7"/>
      <c r="W217" s="7"/>
    </row>
    <row r="218" spans="1:24" ht="12" customHeight="1">
      <c r="A218" s="115"/>
      <c r="B218" s="47"/>
      <c r="C218" s="898"/>
      <c r="D218" s="115"/>
      <c r="E218" s="115"/>
      <c r="F218" s="115"/>
      <c r="G218" s="899"/>
      <c r="H218" s="115"/>
      <c r="I218" s="115"/>
      <c r="J218" s="7"/>
      <c r="K218" s="7"/>
      <c r="L218" s="7"/>
      <c r="M218" s="7"/>
      <c r="N218" s="7"/>
      <c r="O218" s="7"/>
      <c r="P218" s="7"/>
      <c r="Q218" s="7"/>
      <c r="R218" s="7"/>
      <c r="S218" s="119"/>
      <c r="T218" s="7"/>
      <c r="U218" s="7"/>
      <c r="V218" s="7"/>
      <c r="W218" s="7"/>
    </row>
    <row r="219" spans="1:24" ht="12" customHeight="1">
      <c r="A219" s="115"/>
      <c r="B219" s="47"/>
      <c r="C219" s="898"/>
      <c r="D219" s="115"/>
      <c r="E219" s="115"/>
      <c r="F219" s="115"/>
      <c r="G219" s="899"/>
      <c r="H219" s="115"/>
      <c r="I219" s="115"/>
      <c r="J219" s="7"/>
      <c r="K219" s="7"/>
      <c r="L219" s="7"/>
      <c r="M219" s="7"/>
      <c r="N219" s="7"/>
      <c r="O219" s="7"/>
      <c r="P219" s="7"/>
      <c r="Q219" s="7"/>
      <c r="R219" s="7"/>
      <c r="S219" s="119"/>
      <c r="T219" s="7"/>
      <c r="U219" s="7"/>
      <c r="V219" s="7"/>
      <c r="W219" s="7"/>
    </row>
    <row r="220" spans="1:24" ht="12" customHeight="1">
      <c r="A220" s="115"/>
      <c r="B220" s="47"/>
      <c r="C220" s="898"/>
      <c r="D220" s="115"/>
      <c r="E220" s="115"/>
      <c r="F220" s="115"/>
      <c r="G220" s="899"/>
      <c r="H220" s="115"/>
      <c r="I220" s="115"/>
      <c r="J220" s="7"/>
      <c r="K220" s="7"/>
      <c r="L220" s="7"/>
      <c r="M220" s="7"/>
      <c r="N220" s="7"/>
      <c r="O220" s="7"/>
      <c r="P220" s="7"/>
      <c r="Q220" s="7"/>
      <c r="R220" s="7"/>
      <c r="S220" s="119"/>
      <c r="T220" s="7"/>
      <c r="U220" s="7"/>
      <c r="V220" s="7"/>
      <c r="W220" s="7"/>
    </row>
    <row r="221" spans="1:24" ht="12" customHeight="1">
      <c r="A221" s="115"/>
      <c r="B221" s="47"/>
      <c r="C221" s="898"/>
      <c r="D221" s="115"/>
      <c r="E221" s="115"/>
      <c r="F221" s="115"/>
      <c r="G221" s="899"/>
      <c r="H221" s="115"/>
      <c r="I221" s="115"/>
      <c r="J221" s="7"/>
      <c r="K221" s="7"/>
      <c r="L221" s="7"/>
      <c r="M221" s="7"/>
      <c r="N221" s="7"/>
      <c r="O221" s="7"/>
      <c r="P221" s="7"/>
      <c r="Q221" s="7"/>
      <c r="R221" s="7"/>
      <c r="S221" s="119"/>
      <c r="T221" s="7"/>
      <c r="U221" s="7"/>
      <c r="V221" s="7"/>
      <c r="W221" s="7"/>
    </row>
    <row r="222" spans="1:24" ht="12" customHeight="1">
      <c r="A222" s="115"/>
      <c r="B222" s="47"/>
      <c r="C222" s="898"/>
      <c r="D222" s="115"/>
      <c r="E222" s="115"/>
      <c r="F222" s="115"/>
      <c r="G222" s="899"/>
      <c r="H222" s="115"/>
      <c r="I222" s="115"/>
      <c r="J222" s="7"/>
      <c r="K222" s="7"/>
      <c r="L222" s="7"/>
      <c r="M222" s="7"/>
      <c r="N222" s="7"/>
      <c r="O222" s="7"/>
      <c r="P222" s="7"/>
      <c r="Q222" s="7"/>
      <c r="R222" s="7"/>
      <c r="S222" s="119"/>
      <c r="T222" s="7"/>
      <c r="U222" s="7"/>
      <c r="V222" s="7"/>
      <c r="W222" s="7"/>
    </row>
    <row r="223" spans="1:24" ht="12" customHeight="1">
      <c r="A223" s="115"/>
      <c r="B223" s="47"/>
      <c r="C223" s="898"/>
      <c r="D223" s="115"/>
      <c r="E223" s="115"/>
      <c r="F223" s="115"/>
      <c r="G223" s="899"/>
      <c r="H223" s="115"/>
      <c r="I223" s="115"/>
      <c r="J223" s="7"/>
      <c r="K223" s="7"/>
      <c r="L223" s="7"/>
      <c r="M223" s="7"/>
      <c r="N223" s="7"/>
      <c r="O223" s="7"/>
      <c r="P223" s="7"/>
      <c r="Q223" s="7"/>
      <c r="R223" s="7"/>
      <c r="S223" s="119"/>
      <c r="T223" s="7"/>
      <c r="U223" s="7"/>
      <c r="V223" s="7"/>
    </row>
    <row r="224" spans="1:24" ht="12" customHeight="1">
      <c r="A224" s="115"/>
      <c r="B224" s="47"/>
      <c r="C224" s="898"/>
      <c r="D224" s="115"/>
      <c r="E224" s="115"/>
      <c r="F224" s="115"/>
      <c r="G224" s="899"/>
      <c r="H224" s="115"/>
      <c r="I224" s="115"/>
      <c r="J224" s="7"/>
      <c r="K224" s="7"/>
      <c r="L224" s="7"/>
      <c r="M224" s="7"/>
      <c r="N224" s="7"/>
      <c r="O224" s="7"/>
      <c r="P224" s="7"/>
      <c r="Q224" s="7"/>
      <c r="R224" s="7"/>
      <c r="S224" s="119"/>
      <c r="T224" s="7"/>
      <c r="U224" s="7"/>
      <c r="V224" s="7"/>
    </row>
    <row r="225" spans="1:23" ht="12" customHeight="1">
      <c r="A225" s="115"/>
      <c r="B225" s="47"/>
      <c r="C225" s="898"/>
      <c r="D225" s="115"/>
      <c r="E225" s="115"/>
      <c r="F225" s="115"/>
      <c r="G225" s="899"/>
      <c r="H225" s="115"/>
      <c r="I225" s="115"/>
      <c r="J225" s="7"/>
      <c r="K225" s="7"/>
      <c r="L225" s="7"/>
      <c r="M225" s="7"/>
      <c r="N225" s="7"/>
      <c r="O225" s="7"/>
      <c r="P225" s="7"/>
      <c r="Q225" s="7"/>
      <c r="R225" s="7"/>
      <c r="S225" s="119"/>
      <c r="T225" s="119"/>
      <c r="U225" s="119"/>
      <c r="V225" s="119"/>
      <c r="W225" s="119"/>
    </row>
    <row r="226" spans="1:23" ht="12" customHeight="1">
      <c r="A226" s="115"/>
      <c r="B226" s="47"/>
      <c r="C226" s="898"/>
      <c r="D226" s="115"/>
      <c r="E226" s="115"/>
      <c r="F226" s="115"/>
      <c r="G226" s="899"/>
      <c r="H226" s="115"/>
      <c r="I226" s="115"/>
      <c r="J226" s="7"/>
      <c r="K226" s="7"/>
      <c r="L226" s="7"/>
      <c r="M226" s="7"/>
      <c r="N226" s="7"/>
      <c r="O226" s="7"/>
      <c r="P226" s="7"/>
      <c r="Q226" s="7"/>
      <c r="R226" s="7"/>
      <c r="S226" s="119"/>
      <c r="T226" s="119"/>
      <c r="U226" s="119"/>
      <c r="V226" s="119"/>
      <c r="W226" s="119"/>
    </row>
    <row r="227" spans="1:23" ht="12" customHeight="1">
      <c r="A227" s="115"/>
      <c r="B227" s="47"/>
      <c r="C227" s="898"/>
      <c r="D227" s="115"/>
      <c r="E227" s="115"/>
      <c r="F227" s="115"/>
      <c r="G227" s="899"/>
      <c r="H227" s="115"/>
      <c r="I227" s="115"/>
      <c r="J227" s="7"/>
      <c r="K227" s="7"/>
      <c r="L227" s="7"/>
      <c r="M227" s="7"/>
      <c r="N227" s="7"/>
      <c r="O227" s="7"/>
      <c r="P227" s="7"/>
      <c r="Q227" s="7"/>
      <c r="R227" s="7"/>
      <c r="S227" s="119"/>
      <c r="T227" s="119"/>
      <c r="U227" s="119"/>
      <c r="V227" s="119"/>
      <c r="W227" s="119"/>
    </row>
    <row r="228" spans="1:23" ht="12" customHeight="1">
      <c r="A228" s="115"/>
      <c r="B228" s="47"/>
      <c r="C228" s="898"/>
      <c r="D228" s="115"/>
      <c r="E228" s="115"/>
      <c r="F228" s="115"/>
      <c r="G228" s="899"/>
      <c r="H228" s="115"/>
      <c r="I228" s="115"/>
      <c r="J228" s="7"/>
      <c r="K228" s="7"/>
      <c r="L228" s="7"/>
      <c r="M228" s="7"/>
      <c r="N228" s="7"/>
      <c r="O228" s="7"/>
      <c r="P228" s="7"/>
      <c r="Q228" s="7"/>
      <c r="R228" s="7"/>
      <c r="S228" s="119"/>
      <c r="T228" s="119"/>
      <c r="U228" s="119"/>
      <c r="V228" s="119"/>
      <c r="W228" s="119"/>
    </row>
    <row r="229" spans="1:23" ht="12" customHeight="1">
      <c r="A229" s="115"/>
      <c r="B229" s="47"/>
      <c r="C229" s="898"/>
      <c r="D229" s="115"/>
      <c r="E229" s="115"/>
      <c r="F229" s="115"/>
      <c r="G229" s="899"/>
      <c r="H229" s="115"/>
      <c r="I229" s="115"/>
      <c r="J229" s="7"/>
      <c r="K229" s="7"/>
      <c r="L229" s="7"/>
      <c r="M229" s="7"/>
      <c r="N229" s="7"/>
      <c r="O229" s="7"/>
      <c r="P229" s="7"/>
      <c r="Q229" s="7"/>
      <c r="R229" s="7"/>
      <c r="S229" s="119"/>
      <c r="T229" s="119"/>
      <c r="U229" s="119"/>
      <c r="V229" s="119"/>
      <c r="W229" s="119"/>
    </row>
    <row r="230" spans="1:23" ht="12" customHeight="1">
      <c r="A230" s="115"/>
      <c r="B230" s="47"/>
      <c r="C230" s="898"/>
      <c r="D230" s="115"/>
      <c r="E230" s="115"/>
      <c r="F230" s="115"/>
      <c r="G230" s="899"/>
      <c r="H230" s="115"/>
      <c r="I230" s="115"/>
      <c r="J230" s="7"/>
      <c r="K230" s="7"/>
      <c r="L230" s="7"/>
      <c r="M230" s="7"/>
      <c r="N230" s="7"/>
      <c r="O230" s="7"/>
      <c r="P230" s="7"/>
      <c r="Q230" s="7"/>
      <c r="R230" s="7"/>
      <c r="S230" s="119"/>
      <c r="T230" s="119"/>
      <c r="U230" s="119"/>
      <c r="V230" s="119"/>
      <c r="W230" s="119"/>
    </row>
    <row r="231" spans="1:23" ht="12" customHeight="1">
      <c r="A231" s="115"/>
      <c r="B231" s="47"/>
      <c r="C231" s="898"/>
      <c r="D231" s="115"/>
      <c r="E231" s="115"/>
      <c r="F231" s="115"/>
      <c r="G231" s="899"/>
      <c r="H231" s="115"/>
      <c r="I231" s="115"/>
      <c r="J231" s="7"/>
      <c r="K231" s="7"/>
      <c r="L231" s="7"/>
      <c r="M231" s="7"/>
      <c r="N231" s="7"/>
      <c r="O231" s="7"/>
      <c r="P231" s="7"/>
      <c r="Q231" s="7"/>
      <c r="R231" s="7"/>
      <c r="S231" s="119"/>
      <c r="T231" s="119"/>
      <c r="U231" s="119"/>
      <c r="V231" s="119"/>
      <c r="W231" s="119"/>
    </row>
    <row r="232" spans="1:23" ht="12" customHeight="1">
      <c r="A232" s="115"/>
      <c r="B232" s="47"/>
      <c r="C232" s="898"/>
      <c r="D232" s="115"/>
      <c r="E232" s="115"/>
      <c r="F232" s="115"/>
      <c r="G232" s="899"/>
      <c r="H232" s="115"/>
      <c r="I232" s="115"/>
      <c r="J232" s="7"/>
      <c r="K232" s="7"/>
      <c r="L232" s="7"/>
      <c r="M232" s="7"/>
      <c r="N232" s="7"/>
      <c r="O232" s="7"/>
      <c r="P232" s="7"/>
      <c r="Q232" s="7"/>
      <c r="R232" s="7"/>
      <c r="S232" s="119"/>
      <c r="T232" s="119"/>
      <c r="U232" s="119"/>
      <c r="V232" s="119"/>
      <c r="W232" s="119"/>
    </row>
    <row r="233" spans="1:23" ht="12" customHeight="1">
      <c r="A233" s="115"/>
      <c r="B233" s="47"/>
      <c r="C233" s="898"/>
      <c r="D233" s="115"/>
      <c r="E233" s="115"/>
      <c r="F233" s="115"/>
      <c r="G233" s="899"/>
      <c r="H233" s="115"/>
      <c r="I233" s="115"/>
      <c r="J233" s="7"/>
      <c r="K233" s="7"/>
      <c r="L233" s="7"/>
      <c r="M233" s="7"/>
      <c r="N233" s="7"/>
      <c r="O233" s="7"/>
      <c r="P233" s="7"/>
      <c r="Q233" s="7"/>
      <c r="R233" s="7"/>
      <c r="S233" s="119"/>
      <c r="T233" s="119"/>
      <c r="U233" s="119"/>
      <c r="V233" s="119"/>
      <c r="W233" s="119"/>
    </row>
    <row r="234" spans="1:23" ht="12" customHeight="1">
      <c r="A234" s="115"/>
      <c r="B234" s="47"/>
      <c r="C234" s="898"/>
      <c r="D234" s="115"/>
      <c r="E234" s="115"/>
      <c r="F234" s="115"/>
      <c r="G234" s="899"/>
      <c r="H234" s="115"/>
      <c r="I234" s="115"/>
      <c r="J234" s="7"/>
      <c r="K234" s="7"/>
      <c r="L234" s="7"/>
      <c r="M234" s="7"/>
      <c r="N234" s="7"/>
      <c r="O234" s="7"/>
      <c r="P234" s="7"/>
      <c r="Q234" s="7"/>
      <c r="R234" s="7"/>
      <c r="S234" s="119"/>
      <c r="T234" s="119"/>
      <c r="U234" s="119"/>
      <c r="V234" s="119"/>
      <c r="W234" s="119"/>
    </row>
    <row r="235" spans="1:23" ht="12" customHeight="1">
      <c r="A235" s="115"/>
      <c r="B235" s="47"/>
      <c r="C235" s="898"/>
      <c r="D235" s="115"/>
      <c r="E235" s="115"/>
      <c r="F235" s="115"/>
      <c r="G235" s="899"/>
      <c r="H235" s="115"/>
      <c r="I235" s="115"/>
      <c r="J235" s="7"/>
      <c r="K235" s="7"/>
      <c r="L235" s="7"/>
      <c r="M235" s="7"/>
      <c r="N235" s="7"/>
      <c r="O235" s="7"/>
      <c r="P235" s="7"/>
      <c r="Q235" s="7"/>
      <c r="R235" s="7"/>
      <c r="S235" s="119"/>
      <c r="T235" s="119"/>
      <c r="U235" s="119"/>
      <c r="V235" s="119"/>
      <c r="W235" s="119"/>
    </row>
    <row r="236" spans="1:23" ht="12" customHeight="1">
      <c r="A236" s="115"/>
      <c r="B236" s="47"/>
      <c r="C236" s="898"/>
      <c r="D236" s="115"/>
      <c r="E236" s="115"/>
      <c r="F236" s="115"/>
      <c r="G236" s="899"/>
      <c r="H236" s="115"/>
      <c r="I236" s="115"/>
      <c r="J236" s="7"/>
      <c r="K236" s="7"/>
      <c r="L236" s="7"/>
      <c r="M236" s="7"/>
      <c r="N236" s="7"/>
      <c r="O236" s="7"/>
      <c r="P236" s="7"/>
      <c r="Q236" s="7"/>
      <c r="R236" s="7"/>
      <c r="S236" s="119"/>
      <c r="T236" s="119"/>
      <c r="U236" s="119"/>
      <c r="V236" s="119"/>
      <c r="W236" s="119"/>
    </row>
    <row r="237" spans="1:23" ht="12" customHeight="1">
      <c r="A237" s="115"/>
      <c r="B237" s="47"/>
      <c r="C237" s="898"/>
      <c r="D237" s="115"/>
      <c r="E237" s="115"/>
      <c r="F237" s="115"/>
      <c r="G237" s="899"/>
      <c r="H237" s="115"/>
      <c r="I237" s="115"/>
      <c r="J237" s="7"/>
      <c r="K237" s="7"/>
      <c r="L237" s="7"/>
      <c r="M237" s="7"/>
      <c r="N237" s="7"/>
      <c r="O237" s="7"/>
      <c r="P237" s="7"/>
      <c r="Q237" s="7"/>
      <c r="R237" s="7"/>
      <c r="S237" s="119"/>
      <c r="T237" s="119"/>
      <c r="U237" s="119"/>
      <c r="V237" s="119"/>
      <c r="W237" s="119"/>
    </row>
    <row r="238" spans="1:23" ht="12" customHeight="1">
      <c r="A238" s="115"/>
      <c r="B238" s="47"/>
      <c r="C238" s="898"/>
      <c r="D238" s="115"/>
      <c r="E238" s="115"/>
      <c r="F238" s="115"/>
      <c r="G238" s="899"/>
      <c r="H238" s="115"/>
      <c r="I238" s="115"/>
      <c r="J238" s="7"/>
      <c r="K238" s="7"/>
      <c r="L238" s="7"/>
      <c r="M238" s="7"/>
      <c r="N238" s="7"/>
      <c r="O238" s="7"/>
      <c r="P238" s="7"/>
      <c r="Q238" s="7"/>
      <c r="R238" s="7"/>
      <c r="S238" s="119"/>
      <c r="T238" s="119"/>
      <c r="U238" s="119"/>
      <c r="V238" s="119"/>
      <c r="W238" s="119"/>
    </row>
    <row r="239" spans="1:23" ht="12" customHeight="1">
      <c r="A239" s="115"/>
      <c r="B239" s="47"/>
      <c r="C239" s="898"/>
      <c r="D239" s="115"/>
      <c r="E239" s="115"/>
      <c r="F239" s="115"/>
      <c r="G239" s="899"/>
      <c r="H239" s="115"/>
      <c r="I239" s="115"/>
      <c r="J239" s="7"/>
      <c r="K239" s="7"/>
      <c r="L239" s="7"/>
      <c r="M239" s="7"/>
      <c r="N239" s="7"/>
      <c r="O239" s="7"/>
      <c r="P239" s="7"/>
      <c r="Q239" s="7"/>
      <c r="R239" s="7"/>
      <c r="S239" s="119"/>
      <c r="T239" s="119"/>
      <c r="U239" s="119"/>
      <c r="V239" s="119"/>
      <c r="W239" s="119"/>
    </row>
    <row r="240" spans="1:23" ht="12" customHeight="1">
      <c r="A240" s="115"/>
      <c r="B240" s="47"/>
      <c r="C240" s="898"/>
      <c r="D240" s="115"/>
      <c r="E240" s="115"/>
      <c r="F240" s="115"/>
      <c r="G240" s="899"/>
      <c r="H240" s="115"/>
      <c r="I240" s="115"/>
      <c r="J240" s="7"/>
      <c r="K240" s="7"/>
      <c r="L240" s="7"/>
      <c r="M240" s="7"/>
      <c r="N240" s="7"/>
      <c r="O240" s="7"/>
      <c r="P240" s="7"/>
      <c r="Q240" s="7"/>
      <c r="R240" s="7"/>
      <c r="S240" s="119"/>
      <c r="T240" s="119"/>
      <c r="U240" s="119"/>
      <c r="V240" s="119"/>
      <c r="W240" s="119"/>
    </row>
    <row r="241" spans="1:23" ht="12" customHeight="1">
      <c r="A241" s="115"/>
      <c r="B241" s="47"/>
      <c r="C241" s="898"/>
      <c r="D241" s="115"/>
      <c r="E241" s="115"/>
      <c r="F241" s="115"/>
      <c r="G241" s="899"/>
      <c r="H241" s="115"/>
      <c r="I241" s="115"/>
      <c r="J241" s="7"/>
      <c r="K241" s="7"/>
      <c r="L241" s="7"/>
      <c r="M241" s="7"/>
      <c r="N241" s="7"/>
      <c r="O241" s="7"/>
      <c r="P241" s="7"/>
      <c r="Q241" s="7"/>
      <c r="R241" s="7"/>
      <c r="S241" s="119"/>
      <c r="T241" s="119"/>
      <c r="U241" s="119"/>
      <c r="V241" s="119"/>
      <c r="W241" s="119"/>
    </row>
    <row r="242" spans="1:23" ht="12" customHeight="1">
      <c r="A242" s="115"/>
      <c r="B242" s="47"/>
      <c r="C242" s="898"/>
      <c r="D242" s="115"/>
      <c r="E242" s="115"/>
      <c r="F242" s="115"/>
      <c r="G242" s="899"/>
      <c r="H242" s="115"/>
      <c r="I242" s="115"/>
      <c r="J242" s="7"/>
      <c r="K242" s="7"/>
      <c r="L242" s="7"/>
      <c r="M242" s="7"/>
      <c r="N242" s="7"/>
      <c r="O242" s="7"/>
      <c r="P242" s="7"/>
      <c r="Q242" s="7"/>
      <c r="R242" s="7"/>
      <c r="S242" s="119"/>
      <c r="T242" s="119"/>
      <c r="U242" s="119"/>
      <c r="V242" s="119"/>
      <c r="W242" s="119"/>
    </row>
    <row r="243" spans="1:23" ht="12" customHeight="1">
      <c r="A243" s="115"/>
      <c r="B243" s="47"/>
      <c r="C243" s="898"/>
      <c r="D243" s="115"/>
      <c r="E243" s="115"/>
      <c r="F243" s="115"/>
      <c r="G243" s="899"/>
      <c r="H243" s="115"/>
      <c r="I243" s="115"/>
      <c r="J243" s="7"/>
      <c r="K243" s="7"/>
      <c r="L243" s="7"/>
      <c r="M243" s="7"/>
      <c r="N243" s="7"/>
      <c r="O243" s="7"/>
      <c r="P243" s="7"/>
      <c r="Q243" s="7"/>
      <c r="S243" s="119"/>
      <c r="T243" s="119"/>
      <c r="U243" s="119"/>
      <c r="V243" s="119"/>
      <c r="W243" s="119"/>
    </row>
    <row r="244" spans="1:23" ht="12" customHeight="1">
      <c r="A244" s="115"/>
      <c r="B244" s="47"/>
      <c r="C244" s="898"/>
      <c r="D244" s="115"/>
      <c r="E244" s="115"/>
      <c r="F244" s="115"/>
      <c r="G244" s="899"/>
      <c r="H244" s="115"/>
      <c r="I244" s="115"/>
      <c r="J244" s="7"/>
      <c r="K244" s="7"/>
      <c r="L244" s="7"/>
      <c r="M244" s="7"/>
      <c r="N244" s="7"/>
      <c r="O244" s="7"/>
      <c r="P244" s="7"/>
      <c r="Q244" s="7"/>
      <c r="S244" s="119"/>
      <c r="T244" s="119"/>
      <c r="U244" s="119"/>
      <c r="V244" s="119"/>
      <c r="W244" s="119"/>
    </row>
    <row r="245" spans="1:23" ht="12" customHeight="1">
      <c r="A245" s="115"/>
      <c r="B245" s="47"/>
      <c r="C245" s="898"/>
      <c r="D245" s="115"/>
      <c r="E245" s="115"/>
      <c r="F245" s="115"/>
      <c r="G245" s="899"/>
      <c r="H245" s="115"/>
      <c r="I245" s="115"/>
      <c r="J245" s="7"/>
      <c r="K245" s="7"/>
      <c r="L245" s="7"/>
      <c r="M245" s="7"/>
      <c r="N245" s="7"/>
      <c r="O245" s="7"/>
      <c r="P245" s="7"/>
      <c r="Q245" s="7"/>
      <c r="R245" s="7"/>
      <c r="S245" s="119"/>
      <c r="T245" s="119"/>
      <c r="U245" s="119"/>
      <c r="V245" s="119"/>
      <c r="W245" s="119"/>
    </row>
    <row r="246" spans="1:23" ht="12" customHeight="1">
      <c r="A246" s="115"/>
      <c r="B246" s="47"/>
      <c r="C246" s="898"/>
      <c r="D246" s="115"/>
      <c r="E246" s="115"/>
      <c r="F246" s="115"/>
      <c r="G246" s="899"/>
      <c r="H246" s="115"/>
      <c r="I246" s="115"/>
      <c r="J246" s="7"/>
      <c r="K246" s="7"/>
      <c r="L246" s="7"/>
      <c r="M246" s="7"/>
      <c r="N246" s="7"/>
      <c r="O246" s="7"/>
      <c r="P246" s="7"/>
      <c r="Q246" s="7"/>
      <c r="R246" s="7"/>
      <c r="S246" s="119"/>
      <c r="T246" s="119"/>
      <c r="U246" s="119"/>
      <c r="V246" s="119"/>
      <c r="W246" s="119"/>
    </row>
    <row r="247" spans="1:23" ht="12" customHeight="1">
      <c r="A247" s="115"/>
      <c r="B247" s="47"/>
      <c r="C247" s="898"/>
      <c r="D247" s="115"/>
      <c r="E247" s="115"/>
      <c r="F247" s="115"/>
      <c r="G247" s="899"/>
      <c r="H247" s="115"/>
      <c r="I247" s="115"/>
      <c r="J247" s="7"/>
      <c r="K247" s="7"/>
      <c r="L247" s="7"/>
      <c r="M247" s="7"/>
      <c r="N247" s="7"/>
      <c r="O247" s="7"/>
      <c r="P247" s="7"/>
      <c r="Q247" s="7"/>
      <c r="R247" s="7"/>
      <c r="S247" s="119"/>
      <c r="T247" s="119"/>
      <c r="U247" s="119" t="s">
        <v>126</v>
      </c>
      <c r="V247" s="119"/>
      <c r="W247" s="119"/>
    </row>
    <row r="248" spans="1:23" ht="12" customHeight="1">
      <c r="A248" s="115"/>
      <c r="B248" s="47"/>
      <c r="C248" s="898"/>
      <c r="D248" s="115"/>
      <c r="E248" s="115"/>
      <c r="F248" s="115"/>
      <c r="G248" s="899"/>
      <c r="H248" s="115"/>
      <c r="I248" s="115"/>
      <c r="J248" s="7"/>
      <c r="K248" s="7"/>
      <c r="L248" s="7"/>
      <c r="M248" s="7"/>
      <c r="N248" s="7"/>
      <c r="O248" s="7"/>
      <c r="P248" s="7"/>
      <c r="Q248" s="7"/>
      <c r="R248" s="7"/>
      <c r="S248" s="119"/>
      <c r="T248" s="119"/>
      <c r="U248" s="119" t="s">
        <v>66</v>
      </c>
      <c r="V248" s="119"/>
      <c r="W248" s="119"/>
    </row>
    <row r="249" spans="1:23" ht="12" customHeight="1">
      <c r="A249" s="115"/>
      <c r="B249" s="47"/>
      <c r="C249" s="898"/>
      <c r="D249" s="115"/>
      <c r="E249" s="115"/>
      <c r="F249" s="115"/>
      <c r="G249" s="899"/>
      <c r="H249" s="115"/>
      <c r="I249" s="115"/>
      <c r="J249" s="7"/>
      <c r="K249" s="7"/>
      <c r="L249" s="7"/>
      <c r="M249" s="7"/>
      <c r="N249" s="7"/>
      <c r="O249" s="7"/>
      <c r="P249" s="7"/>
      <c r="Q249" s="7"/>
      <c r="R249" s="7"/>
      <c r="S249" s="119"/>
      <c r="T249" s="119"/>
      <c r="U249" s="119"/>
      <c r="V249" s="119"/>
      <c r="W249" s="119"/>
    </row>
    <row r="250" spans="1:23" ht="12" customHeight="1">
      <c r="A250" s="115"/>
      <c r="B250" s="47"/>
      <c r="C250" s="898"/>
      <c r="D250" s="115"/>
      <c r="E250" s="115"/>
      <c r="F250" s="115"/>
      <c r="G250" s="899"/>
      <c r="H250" s="115"/>
      <c r="I250" s="115"/>
      <c r="J250" s="7"/>
      <c r="K250" s="7"/>
      <c r="L250" s="7"/>
      <c r="M250" s="7"/>
      <c r="N250" s="7"/>
      <c r="O250" s="7"/>
      <c r="P250" s="7"/>
      <c r="Q250" s="7"/>
      <c r="R250" s="7"/>
      <c r="S250" s="119"/>
      <c r="T250" s="119"/>
      <c r="U250" s="119"/>
      <c r="V250" s="119"/>
      <c r="W250" s="119"/>
    </row>
    <row r="251" spans="1:23" ht="12" customHeight="1">
      <c r="A251" s="115"/>
      <c r="B251" s="47"/>
      <c r="C251" s="898"/>
      <c r="D251" s="115"/>
      <c r="E251" s="115"/>
      <c r="F251" s="115"/>
      <c r="G251" s="899"/>
      <c r="H251" s="115"/>
      <c r="I251" s="115"/>
      <c r="J251" s="7"/>
      <c r="K251" s="7"/>
      <c r="L251" s="7"/>
      <c r="M251" s="7"/>
      <c r="N251" s="7"/>
      <c r="O251" s="7"/>
      <c r="P251" s="7"/>
      <c r="Q251" s="7"/>
      <c r="R251" s="7"/>
      <c r="S251" s="119"/>
      <c r="T251" s="119"/>
      <c r="U251" s="119"/>
      <c r="V251" s="119"/>
      <c r="W251" s="119"/>
    </row>
    <row r="252" spans="1:23" ht="12" customHeight="1">
      <c r="A252" s="115"/>
      <c r="B252" s="47"/>
      <c r="C252" s="898"/>
      <c r="D252" s="115"/>
      <c r="E252" s="115"/>
      <c r="F252" s="115"/>
      <c r="G252" s="899"/>
      <c r="H252" s="115"/>
      <c r="I252" s="115"/>
      <c r="J252" s="7"/>
      <c r="K252" s="7"/>
      <c r="L252" s="7"/>
      <c r="M252" s="7"/>
      <c r="N252" s="7"/>
      <c r="O252" s="7"/>
      <c r="P252" s="7"/>
      <c r="Q252" s="7"/>
      <c r="R252" s="7"/>
      <c r="S252" s="119"/>
      <c r="T252" s="119"/>
      <c r="U252" s="119"/>
      <c r="V252" s="119"/>
      <c r="W252" s="119"/>
    </row>
    <row r="253" spans="1:23" ht="12" customHeight="1">
      <c r="A253" s="115"/>
      <c r="B253" s="47"/>
      <c r="C253" s="898"/>
      <c r="D253" s="115"/>
      <c r="E253" s="115"/>
      <c r="F253" s="115"/>
      <c r="G253" s="899"/>
      <c r="H253" s="115"/>
      <c r="I253" s="115"/>
      <c r="J253" s="7"/>
      <c r="K253" s="7"/>
      <c r="L253" s="7"/>
      <c r="M253" s="7"/>
      <c r="N253" s="7"/>
      <c r="O253" s="7"/>
      <c r="P253" s="7"/>
      <c r="Q253" s="7"/>
      <c r="R253" s="7"/>
      <c r="S253" s="119"/>
      <c r="T253" s="119"/>
      <c r="U253" s="119"/>
      <c r="V253" s="119"/>
      <c r="W253" s="119"/>
    </row>
    <row r="254" spans="1:23" ht="12" customHeight="1">
      <c r="A254" s="115"/>
      <c r="B254" s="47"/>
      <c r="C254" s="898"/>
      <c r="D254" s="115"/>
      <c r="E254" s="115"/>
      <c r="F254" s="115"/>
      <c r="G254" s="899"/>
      <c r="H254" s="115"/>
      <c r="I254" s="115"/>
      <c r="J254" s="7"/>
      <c r="K254" s="7"/>
      <c r="L254" s="7"/>
      <c r="M254" s="7"/>
      <c r="N254" s="7"/>
      <c r="O254" s="7"/>
      <c r="P254" s="7"/>
      <c r="Q254" s="7"/>
      <c r="R254" s="7"/>
      <c r="S254" s="119"/>
      <c r="T254" s="119"/>
      <c r="U254" s="119"/>
      <c r="V254" s="119"/>
      <c r="W254" s="119"/>
    </row>
    <row r="255" spans="1:23" ht="12" customHeight="1">
      <c r="A255" s="115"/>
      <c r="B255" s="47"/>
      <c r="C255" s="898"/>
      <c r="D255" s="115"/>
      <c r="E255" s="115"/>
      <c r="F255" s="115"/>
      <c r="G255" s="899"/>
      <c r="H255" s="115"/>
      <c r="I255" s="115"/>
      <c r="J255" s="7"/>
      <c r="K255" s="7"/>
      <c r="L255" s="7"/>
      <c r="M255" s="7"/>
      <c r="N255" s="7"/>
      <c r="O255" s="7"/>
      <c r="P255" s="7"/>
      <c r="Q255" s="7"/>
      <c r="R255" s="7"/>
      <c r="S255" s="119"/>
      <c r="T255" s="119"/>
      <c r="U255" s="119"/>
      <c r="V255" s="119"/>
      <c r="W255" s="119"/>
    </row>
    <row r="256" spans="1:23" ht="12" customHeight="1">
      <c r="A256" s="115"/>
      <c r="B256" s="47"/>
      <c r="C256" s="898"/>
      <c r="D256" s="115"/>
      <c r="E256" s="115"/>
      <c r="F256" s="115"/>
      <c r="G256" s="899"/>
      <c r="H256" s="115"/>
      <c r="I256" s="115"/>
      <c r="J256" s="7"/>
      <c r="K256" s="7"/>
      <c r="L256" s="7"/>
      <c r="M256" s="7"/>
      <c r="N256" s="7"/>
      <c r="O256" s="7"/>
      <c r="P256" s="7"/>
      <c r="Q256" s="7"/>
      <c r="R256" s="7"/>
      <c r="S256" s="119"/>
      <c r="T256" s="119"/>
      <c r="U256" s="119"/>
      <c r="V256" s="119"/>
      <c r="W256" s="119"/>
    </row>
    <row r="257" spans="1:23" ht="12" customHeight="1">
      <c r="A257" s="115"/>
      <c r="B257" s="47"/>
      <c r="C257" s="898"/>
      <c r="D257" s="115"/>
      <c r="E257" s="115"/>
      <c r="F257" s="115"/>
      <c r="G257" s="899"/>
      <c r="H257" s="115"/>
      <c r="I257" s="115"/>
      <c r="J257" s="7"/>
      <c r="K257" s="7"/>
      <c r="L257" s="7"/>
      <c r="M257" s="7"/>
      <c r="N257" s="7"/>
      <c r="O257" s="7"/>
      <c r="P257" s="7"/>
      <c r="Q257" s="7"/>
      <c r="R257" s="7"/>
      <c r="S257" s="119"/>
      <c r="T257" s="119"/>
      <c r="U257" s="119"/>
      <c r="V257" s="119"/>
      <c r="W257" s="119"/>
    </row>
    <row r="258" spans="1:23" ht="12" customHeight="1">
      <c r="A258" s="115"/>
      <c r="B258" s="47"/>
      <c r="C258" s="898"/>
      <c r="D258" s="115"/>
      <c r="E258" s="115"/>
      <c r="F258" s="115"/>
      <c r="G258" s="899"/>
      <c r="H258" s="115"/>
      <c r="I258" s="115"/>
      <c r="J258" s="7"/>
      <c r="K258" s="7"/>
      <c r="L258" s="7"/>
      <c r="M258" s="7"/>
      <c r="N258" s="7"/>
      <c r="O258" s="7"/>
      <c r="P258" s="7"/>
      <c r="Q258" s="7"/>
      <c r="R258" s="7"/>
      <c r="S258" s="119"/>
      <c r="T258" s="119"/>
      <c r="U258" s="119"/>
      <c r="V258" s="119"/>
      <c r="W258" s="119"/>
    </row>
    <row r="259" spans="1:23" ht="12" customHeight="1">
      <c r="A259" s="115"/>
      <c r="B259" s="47"/>
      <c r="C259" s="898"/>
      <c r="D259" s="115"/>
      <c r="E259" s="115"/>
      <c r="F259" s="115"/>
      <c r="G259" s="899"/>
      <c r="H259" s="115"/>
      <c r="I259" s="115"/>
      <c r="J259" s="7"/>
      <c r="K259" s="7"/>
      <c r="L259" s="7"/>
      <c r="M259" s="7"/>
      <c r="N259" s="7"/>
      <c r="O259" s="7"/>
      <c r="P259" s="7"/>
      <c r="Q259" s="7"/>
      <c r="R259" s="7"/>
      <c r="S259" s="119"/>
      <c r="T259" s="119"/>
      <c r="U259" s="119"/>
      <c r="V259" s="119"/>
      <c r="W259" s="119"/>
    </row>
    <row r="260" spans="1:23" ht="12" customHeight="1">
      <c r="A260" s="115"/>
      <c r="B260" s="47"/>
      <c r="C260" s="898"/>
      <c r="D260" s="115"/>
      <c r="E260" s="115"/>
      <c r="F260" s="115"/>
      <c r="G260" s="899"/>
      <c r="H260" s="115"/>
      <c r="I260" s="115"/>
      <c r="J260" s="7"/>
      <c r="K260" s="7"/>
      <c r="L260" s="7"/>
      <c r="M260" s="7"/>
      <c r="N260" s="7"/>
      <c r="O260" s="7"/>
      <c r="P260" s="7"/>
      <c r="Q260" s="7"/>
      <c r="R260" s="7"/>
      <c r="S260" s="119"/>
      <c r="T260" s="119"/>
      <c r="U260" s="119"/>
      <c r="V260" s="119"/>
      <c r="W260" s="119"/>
    </row>
    <row r="261" spans="1:23" ht="12" customHeight="1">
      <c r="A261" s="115"/>
      <c r="B261" s="47"/>
      <c r="C261" s="898"/>
      <c r="D261" s="115"/>
      <c r="E261" s="115"/>
      <c r="F261" s="115"/>
      <c r="G261" s="899"/>
      <c r="H261" s="115"/>
      <c r="I261" s="115"/>
      <c r="J261" s="7"/>
      <c r="K261" s="7"/>
      <c r="L261" s="7"/>
      <c r="M261" s="7"/>
      <c r="N261" s="7"/>
      <c r="O261" s="7"/>
      <c r="P261" s="7"/>
      <c r="Q261" s="7"/>
      <c r="R261" s="7"/>
      <c r="S261" s="119"/>
      <c r="T261" s="119"/>
      <c r="U261" s="119"/>
      <c r="V261" s="119"/>
      <c r="W261" s="119"/>
    </row>
    <row r="262" spans="1:23" ht="12" customHeight="1">
      <c r="A262" s="115"/>
      <c r="B262" s="47"/>
      <c r="C262" s="898"/>
      <c r="D262" s="115"/>
      <c r="E262" s="115"/>
      <c r="F262" s="115"/>
      <c r="G262" s="899"/>
      <c r="H262" s="115"/>
      <c r="I262" s="115"/>
      <c r="J262" s="7"/>
      <c r="K262" s="7"/>
      <c r="L262" s="7"/>
      <c r="M262" s="7"/>
      <c r="N262" s="7"/>
      <c r="O262" s="7"/>
      <c r="P262" s="7"/>
      <c r="Q262" s="7"/>
      <c r="R262" s="7"/>
      <c r="S262" s="119"/>
      <c r="T262" s="119"/>
      <c r="U262" s="119"/>
      <c r="V262" s="119"/>
      <c r="W262" s="119"/>
    </row>
    <row r="263" spans="1:23" ht="12" customHeight="1">
      <c r="A263" s="115"/>
      <c r="B263" s="47"/>
      <c r="C263" s="898"/>
      <c r="D263" s="115"/>
      <c r="E263" s="115"/>
      <c r="F263" s="115"/>
      <c r="G263" s="899"/>
      <c r="H263" s="115"/>
      <c r="I263" s="115"/>
      <c r="J263" s="7"/>
      <c r="K263" s="7"/>
      <c r="L263" s="7"/>
      <c r="M263" s="7"/>
      <c r="N263" s="7"/>
      <c r="O263" s="7"/>
      <c r="P263" s="7"/>
      <c r="Q263" s="7"/>
      <c r="R263" s="7"/>
      <c r="S263" s="119"/>
      <c r="T263" s="119"/>
      <c r="U263" s="119"/>
      <c r="V263" s="119"/>
      <c r="W263" s="119"/>
    </row>
    <row r="264" spans="1:23" ht="12" customHeight="1">
      <c r="A264" s="115"/>
      <c r="B264" s="47"/>
      <c r="C264" s="898"/>
      <c r="D264" s="115"/>
      <c r="E264" s="115"/>
      <c r="F264" s="115"/>
      <c r="G264" s="899"/>
      <c r="H264" s="115"/>
      <c r="I264" s="115"/>
      <c r="J264" s="7"/>
      <c r="K264" s="7"/>
      <c r="L264" s="7"/>
      <c r="M264" s="7"/>
      <c r="N264" s="7"/>
      <c r="O264" s="7"/>
      <c r="P264" s="7"/>
      <c r="Q264" s="7"/>
      <c r="S264" s="119"/>
      <c r="T264" s="119"/>
      <c r="U264" s="119"/>
      <c r="V264" s="119"/>
      <c r="W264" s="119"/>
    </row>
    <row r="265" spans="1:23" ht="12" customHeight="1">
      <c r="A265" s="115"/>
      <c r="B265" s="47"/>
      <c r="C265" s="898"/>
      <c r="D265" s="115"/>
      <c r="E265" s="115"/>
      <c r="F265" s="115"/>
      <c r="G265" s="899"/>
      <c r="H265" s="115"/>
      <c r="I265" s="115"/>
      <c r="J265" s="902"/>
      <c r="K265" s="7"/>
      <c r="L265" s="7"/>
      <c r="M265" s="7"/>
      <c r="N265" s="7"/>
      <c r="O265" s="7"/>
      <c r="P265" s="7"/>
      <c r="Q265" s="7"/>
      <c r="S265" s="119"/>
      <c r="T265" s="119"/>
      <c r="U265" s="119"/>
      <c r="V265" s="119"/>
      <c r="W265" s="119"/>
    </row>
    <row r="266" spans="1:23" ht="12" customHeight="1">
      <c r="A266" s="115"/>
      <c r="B266" s="47"/>
      <c r="C266" s="898"/>
      <c r="D266" s="115"/>
      <c r="E266" s="115"/>
      <c r="F266" s="115"/>
      <c r="G266" s="899"/>
      <c r="H266" s="115"/>
      <c r="I266" s="115"/>
      <c r="J266" s="902"/>
      <c r="K266" s="7"/>
      <c r="L266" s="7"/>
      <c r="M266" s="7"/>
      <c r="N266" s="7"/>
      <c r="O266" s="7"/>
      <c r="P266" s="7"/>
      <c r="Q266" s="7"/>
      <c r="S266" s="119"/>
      <c r="T266" s="119"/>
      <c r="U266" s="119"/>
      <c r="V266" s="119"/>
      <c r="W266" s="119"/>
    </row>
    <row r="267" spans="1:23" ht="12" customHeight="1">
      <c r="A267" s="115"/>
      <c r="B267" s="47"/>
      <c r="C267" s="898"/>
      <c r="D267" s="115"/>
      <c r="E267" s="115"/>
      <c r="F267" s="115"/>
      <c r="G267" s="899"/>
      <c r="H267" s="115"/>
      <c r="I267" s="115"/>
      <c r="J267" s="7"/>
      <c r="K267" s="7"/>
      <c r="L267" s="7"/>
      <c r="M267" s="7"/>
      <c r="N267" s="7"/>
      <c r="O267" s="7"/>
      <c r="P267" s="7"/>
      <c r="Q267" s="7"/>
      <c r="S267" s="119"/>
      <c r="T267" s="119"/>
      <c r="U267" s="119"/>
      <c r="V267" s="119"/>
      <c r="W267" s="119"/>
    </row>
    <row r="268" spans="1:23" ht="12" customHeight="1">
      <c r="A268" s="115"/>
      <c r="B268" s="47"/>
      <c r="C268" s="898"/>
      <c r="D268" s="115"/>
      <c r="E268" s="115"/>
      <c r="F268" s="115"/>
      <c r="G268" s="899"/>
      <c r="H268" s="115"/>
      <c r="I268" s="115"/>
      <c r="J268" s="7"/>
      <c r="K268" s="7"/>
      <c r="L268" s="7"/>
      <c r="M268" s="7"/>
      <c r="N268" s="7"/>
      <c r="O268" s="7"/>
      <c r="P268" s="7"/>
      <c r="Q268" s="7"/>
      <c r="S268" s="119"/>
      <c r="T268" s="119"/>
      <c r="U268" s="119"/>
      <c r="V268" s="119"/>
      <c r="W268" s="119"/>
    </row>
    <row r="269" spans="1:23" ht="12" customHeight="1">
      <c r="A269" s="115"/>
      <c r="B269" s="47"/>
      <c r="C269" s="898"/>
      <c r="D269" s="115"/>
      <c r="E269" s="115"/>
      <c r="F269" s="115"/>
      <c r="G269" s="899"/>
      <c r="H269" s="115"/>
      <c r="I269" s="115"/>
      <c r="J269" s="902"/>
      <c r="K269" s="7"/>
      <c r="L269" s="7"/>
      <c r="M269" s="7"/>
      <c r="N269" s="7"/>
      <c r="O269" s="7"/>
      <c r="P269" s="7"/>
      <c r="Q269" s="7"/>
      <c r="R269" s="7"/>
      <c r="S269" s="119"/>
      <c r="T269" s="119"/>
      <c r="U269" s="119"/>
      <c r="V269" s="119"/>
      <c r="W269" s="119"/>
    </row>
    <row r="270" spans="1:23" ht="12" customHeight="1">
      <c r="A270" s="115"/>
      <c r="B270" s="47"/>
      <c r="C270" s="898"/>
      <c r="D270" s="115"/>
      <c r="E270" s="115"/>
      <c r="F270" s="115"/>
      <c r="G270" s="899"/>
      <c r="H270" s="115"/>
      <c r="I270" s="115"/>
      <c r="J270" s="902"/>
      <c r="K270" s="7"/>
      <c r="L270" s="7"/>
      <c r="M270" s="7"/>
      <c r="N270" s="7"/>
      <c r="O270" s="7"/>
      <c r="P270" s="7"/>
      <c r="Q270" s="7"/>
      <c r="R270" s="7"/>
      <c r="S270" s="119"/>
      <c r="T270" s="119"/>
      <c r="U270" s="119"/>
      <c r="V270" s="119"/>
      <c r="W270" s="119"/>
    </row>
    <row r="271" spans="1:23" ht="12" customHeight="1">
      <c r="A271" s="115"/>
      <c r="B271" s="47"/>
      <c r="C271" s="898"/>
      <c r="D271" s="115"/>
      <c r="E271" s="115"/>
      <c r="F271" s="115"/>
      <c r="G271" s="899"/>
      <c r="H271" s="115"/>
      <c r="I271" s="115"/>
      <c r="J271" s="902"/>
      <c r="K271" s="7"/>
      <c r="L271" s="7"/>
      <c r="M271" s="7"/>
      <c r="N271" s="7"/>
      <c r="O271" s="7"/>
      <c r="P271" s="7"/>
      <c r="Q271" s="7"/>
      <c r="R271" s="7"/>
      <c r="S271" s="119"/>
      <c r="T271" s="119"/>
      <c r="U271" s="119"/>
      <c r="V271" s="119"/>
      <c r="W271" s="119"/>
    </row>
    <row r="272" spans="1:23" ht="12" customHeight="1">
      <c r="A272" s="115"/>
      <c r="B272" s="47"/>
      <c r="C272" s="898"/>
      <c r="D272" s="115"/>
      <c r="E272" s="115"/>
      <c r="F272" s="115"/>
      <c r="G272" s="899"/>
      <c r="H272" s="115"/>
      <c r="I272" s="115"/>
      <c r="J272" s="902"/>
      <c r="K272" s="7"/>
      <c r="L272" s="7"/>
      <c r="M272" s="7"/>
      <c r="N272" s="7"/>
      <c r="O272" s="7"/>
      <c r="P272" s="7"/>
      <c r="Q272" s="7"/>
      <c r="R272" s="7"/>
      <c r="S272" s="119"/>
      <c r="T272" s="119"/>
      <c r="U272" s="119"/>
      <c r="V272" s="119"/>
      <c r="W272" s="119"/>
    </row>
    <row r="273" spans="1:23" ht="12" customHeight="1">
      <c r="A273" s="115"/>
      <c r="B273" s="47"/>
      <c r="C273" s="898"/>
      <c r="D273" s="115"/>
      <c r="E273" s="115"/>
      <c r="F273" s="115"/>
      <c r="G273" s="899"/>
      <c r="H273" s="115"/>
      <c r="I273" s="115"/>
      <c r="J273" s="7"/>
      <c r="K273" s="7"/>
      <c r="L273" s="7"/>
      <c r="M273" s="7"/>
      <c r="N273" s="7"/>
      <c r="O273" s="7"/>
      <c r="P273" s="7"/>
      <c r="Q273" s="7"/>
      <c r="R273" s="7"/>
      <c r="S273" s="119"/>
      <c r="T273" s="119"/>
      <c r="U273" s="119"/>
      <c r="V273" s="119"/>
      <c r="W273" s="119"/>
    </row>
    <row r="274" spans="1:23" ht="12" customHeight="1">
      <c r="A274" s="115"/>
      <c r="B274" s="47"/>
      <c r="C274" s="898"/>
      <c r="D274" s="115"/>
      <c r="E274" s="115"/>
      <c r="F274" s="115"/>
      <c r="G274" s="899"/>
      <c r="H274" s="115"/>
      <c r="I274" s="115"/>
      <c r="J274" s="7"/>
      <c r="K274" s="7"/>
      <c r="L274" s="7"/>
      <c r="M274" s="7"/>
      <c r="N274" s="7"/>
      <c r="O274" s="7"/>
      <c r="P274" s="7"/>
      <c r="Q274" s="7"/>
      <c r="R274" s="7"/>
      <c r="S274" s="119"/>
      <c r="T274" s="119"/>
      <c r="U274" s="119"/>
      <c r="V274" s="119"/>
      <c r="W274" s="119"/>
    </row>
    <row r="275" spans="1:23" ht="12" customHeight="1">
      <c r="A275" s="115"/>
      <c r="B275" s="47"/>
      <c r="C275" s="898"/>
      <c r="D275" s="115"/>
      <c r="E275" s="115"/>
      <c r="F275" s="115"/>
      <c r="G275" s="899"/>
      <c r="H275" s="115"/>
      <c r="I275" s="115"/>
      <c r="J275" s="7"/>
      <c r="K275" s="7"/>
      <c r="L275" s="7"/>
      <c r="M275" s="7"/>
      <c r="N275" s="7"/>
      <c r="O275" s="7"/>
      <c r="P275" s="7"/>
      <c r="Q275" s="7"/>
      <c r="R275" s="7"/>
      <c r="S275" s="119"/>
      <c r="T275" s="119"/>
      <c r="U275" s="119"/>
      <c r="V275" s="119"/>
      <c r="W275" s="119"/>
    </row>
    <row r="276" spans="1:23" ht="12" customHeight="1">
      <c r="A276" s="115"/>
      <c r="B276" s="47"/>
      <c r="C276" s="898"/>
      <c r="D276" s="115"/>
      <c r="E276" s="115"/>
      <c r="F276" s="115"/>
      <c r="G276" s="899"/>
      <c r="H276" s="115"/>
      <c r="I276" s="115"/>
      <c r="J276" s="7"/>
      <c r="K276" s="7"/>
      <c r="L276" s="7"/>
      <c r="M276" s="7"/>
      <c r="N276" s="7"/>
      <c r="O276" s="7"/>
      <c r="P276" s="7"/>
      <c r="Q276" s="7"/>
      <c r="R276" s="7"/>
      <c r="S276" s="119"/>
      <c r="T276" s="119"/>
      <c r="U276" s="119"/>
      <c r="V276" s="119"/>
      <c r="W276" s="119"/>
    </row>
    <row r="277" spans="1:23" ht="12" customHeight="1">
      <c r="A277" s="115"/>
      <c r="B277" s="47"/>
      <c r="C277" s="898"/>
      <c r="D277" s="115"/>
      <c r="E277" s="115"/>
      <c r="F277" s="115"/>
      <c r="G277" s="899"/>
      <c r="H277" s="115"/>
      <c r="I277" s="115"/>
      <c r="J277" s="7"/>
      <c r="K277" s="7"/>
      <c r="L277" s="7"/>
      <c r="M277" s="7"/>
      <c r="N277" s="7"/>
      <c r="O277" s="7"/>
      <c r="P277" s="7"/>
      <c r="Q277" s="7"/>
      <c r="R277" s="7"/>
      <c r="S277" s="119"/>
      <c r="T277" s="119"/>
      <c r="U277" s="119"/>
      <c r="V277" s="119"/>
      <c r="W277" s="119"/>
    </row>
    <row r="278" spans="1:23" ht="12" customHeight="1">
      <c r="A278" s="115"/>
      <c r="B278" s="47"/>
      <c r="C278" s="898"/>
      <c r="D278" s="115"/>
      <c r="E278" s="115"/>
      <c r="F278" s="115"/>
      <c r="G278" s="899"/>
      <c r="H278" s="115"/>
      <c r="I278" s="115"/>
      <c r="J278" s="7"/>
      <c r="K278" s="7"/>
      <c r="L278" s="7"/>
      <c r="M278" s="7"/>
      <c r="N278" s="7"/>
      <c r="O278" s="7"/>
      <c r="P278" s="7"/>
      <c r="Q278" s="7"/>
      <c r="R278" s="7"/>
      <c r="S278" s="119"/>
      <c r="T278" s="119"/>
      <c r="U278" s="119"/>
      <c r="V278" s="119"/>
      <c r="W278" s="119"/>
    </row>
    <row r="279" spans="1:23" ht="12" customHeight="1">
      <c r="A279" s="115"/>
      <c r="B279" s="47"/>
      <c r="C279" s="898"/>
      <c r="D279" s="115"/>
      <c r="E279" s="115"/>
      <c r="F279" s="115"/>
      <c r="G279" s="899"/>
      <c r="H279" s="115"/>
      <c r="I279" s="115"/>
      <c r="J279" s="7"/>
      <c r="K279" s="7"/>
      <c r="L279" s="7"/>
      <c r="M279" s="7"/>
      <c r="N279" s="7"/>
      <c r="O279" s="7"/>
      <c r="P279" s="7"/>
      <c r="Q279" s="7"/>
      <c r="R279" s="7"/>
      <c r="S279" s="119"/>
      <c r="T279" s="119"/>
      <c r="U279" s="119"/>
      <c r="V279" s="119"/>
      <c r="W279" s="119"/>
    </row>
    <row r="280" spans="1:23" ht="12" customHeight="1">
      <c r="A280" s="115"/>
      <c r="B280" s="47"/>
      <c r="C280" s="898"/>
      <c r="D280" s="115"/>
      <c r="E280" s="115"/>
      <c r="F280" s="115"/>
      <c r="G280" s="899"/>
      <c r="H280" s="115"/>
      <c r="I280" s="115"/>
      <c r="J280" s="7"/>
      <c r="K280" s="7"/>
      <c r="L280" s="7"/>
      <c r="M280" s="7"/>
      <c r="N280" s="7"/>
      <c r="O280" s="7"/>
      <c r="P280" s="7"/>
      <c r="Q280" s="7"/>
      <c r="R280" s="7"/>
      <c r="S280" s="119"/>
      <c r="T280" s="119"/>
      <c r="U280" s="119"/>
      <c r="V280" s="119"/>
      <c r="W280" s="119"/>
    </row>
    <row r="281" spans="1:23" ht="12" customHeight="1">
      <c r="A281" s="115"/>
      <c r="B281" s="47"/>
      <c r="C281" s="898"/>
      <c r="D281" s="115"/>
      <c r="E281" s="115"/>
      <c r="F281" s="115"/>
      <c r="G281" s="899"/>
      <c r="H281" s="115"/>
      <c r="I281" s="115"/>
      <c r="L281" s="7"/>
      <c r="M281" s="7"/>
      <c r="N281" s="7"/>
      <c r="O281" s="7"/>
      <c r="P281" s="7"/>
      <c r="Q281" s="7"/>
      <c r="R281" s="7"/>
      <c r="S281" s="119"/>
      <c r="T281" s="119"/>
      <c r="U281" s="119"/>
      <c r="V281" s="119"/>
      <c r="W281" s="119"/>
    </row>
    <row r="282" spans="1:23" ht="12" customHeight="1">
      <c r="A282" s="115"/>
      <c r="B282" s="47"/>
      <c r="C282" s="898"/>
      <c r="D282" s="115"/>
      <c r="E282" s="115"/>
      <c r="F282" s="115"/>
      <c r="G282" s="899"/>
      <c r="H282" s="115"/>
      <c r="I282" s="115"/>
      <c r="L282" s="7"/>
      <c r="M282" s="7"/>
      <c r="N282" s="7"/>
      <c r="O282" s="7"/>
      <c r="P282" s="7"/>
      <c r="Q282" s="7"/>
      <c r="R282" s="7"/>
      <c r="S282" s="119"/>
      <c r="T282" s="119"/>
      <c r="U282" s="119"/>
      <c r="V282" s="119"/>
      <c r="W282" s="119"/>
    </row>
    <row r="283" spans="1:23" ht="12" customHeight="1">
      <c r="A283" s="115"/>
      <c r="B283" s="47"/>
      <c r="C283" s="898"/>
      <c r="D283" s="115"/>
      <c r="E283" s="115"/>
      <c r="F283" s="115"/>
      <c r="G283" s="899"/>
      <c r="H283" s="115"/>
      <c r="I283" s="115"/>
      <c r="L283" s="7"/>
      <c r="M283" s="7"/>
      <c r="N283" s="7"/>
      <c r="O283" s="7"/>
      <c r="P283" s="7"/>
      <c r="Q283" s="7"/>
      <c r="R283" s="7"/>
      <c r="S283" s="119"/>
      <c r="T283" s="119"/>
      <c r="U283" s="119"/>
      <c r="V283" s="119"/>
      <c r="W283" s="119"/>
    </row>
    <row r="284" spans="1:23" ht="12" customHeight="1">
      <c r="A284" s="115"/>
      <c r="B284" s="47"/>
      <c r="C284" s="898"/>
      <c r="D284" s="115"/>
      <c r="E284" s="115"/>
      <c r="F284" s="115"/>
      <c r="G284" s="899"/>
      <c r="H284" s="115"/>
      <c r="I284" s="115"/>
      <c r="L284" s="7"/>
      <c r="M284" s="7"/>
      <c r="N284" s="7"/>
      <c r="O284" s="7"/>
      <c r="P284" s="7"/>
      <c r="Q284" s="7"/>
      <c r="R284" s="7"/>
      <c r="S284" s="119"/>
      <c r="T284" s="119"/>
      <c r="U284" s="119"/>
      <c r="V284" s="119"/>
      <c r="W284" s="119"/>
    </row>
    <row r="285" spans="1:23" ht="12" customHeight="1">
      <c r="A285" s="115"/>
      <c r="B285" s="47"/>
      <c r="C285" s="898"/>
      <c r="D285" s="115"/>
      <c r="E285" s="115"/>
      <c r="F285" s="115"/>
      <c r="G285" s="899"/>
      <c r="H285" s="115"/>
      <c r="I285" s="115"/>
      <c r="L285" s="7"/>
      <c r="M285" s="7"/>
      <c r="N285" s="7"/>
      <c r="O285" s="7"/>
      <c r="P285" s="7"/>
      <c r="Q285" s="7"/>
      <c r="R285" s="7"/>
      <c r="S285" s="119" t="s">
        <v>137</v>
      </c>
      <c r="T285" s="119"/>
      <c r="U285" s="119"/>
      <c r="V285" s="119"/>
      <c r="W285" s="119"/>
    </row>
    <row r="286" spans="1:23" ht="12" customHeight="1">
      <c r="A286" s="115"/>
      <c r="B286" s="47"/>
      <c r="C286" s="898"/>
      <c r="D286" s="115"/>
      <c r="E286" s="115"/>
      <c r="F286" s="115"/>
      <c r="G286" s="899"/>
      <c r="H286" s="115"/>
      <c r="I286" s="115"/>
      <c r="L286" s="7"/>
      <c r="M286" s="7"/>
      <c r="N286" s="7"/>
      <c r="O286" s="7"/>
      <c r="P286" s="7"/>
      <c r="Q286" s="7"/>
      <c r="R286" s="7"/>
      <c r="S286" s="119" t="s">
        <v>138</v>
      </c>
      <c r="T286" s="119"/>
      <c r="U286" s="119"/>
      <c r="V286" s="119"/>
      <c r="W286" s="119"/>
    </row>
    <row r="287" spans="1:23" ht="12" customHeight="1">
      <c r="A287" s="115"/>
      <c r="B287" s="47"/>
      <c r="C287" s="898"/>
      <c r="D287" s="115"/>
      <c r="E287" s="115"/>
      <c r="F287" s="115"/>
      <c r="G287" s="899"/>
      <c r="H287" s="115"/>
      <c r="I287" s="115"/>
      <c r="L287" s="7"/>
      <c r="M287" s="7"/>
      <c r="N287" s="7"/>
      <c r="O287" s="7"/>
      <c r="P287" s="7"/>
      <c r="Q287" s="7"/>
      <c r="R287" s="7"/>
      <c r="S287" s="119" t="s">
        <v>139</v>
      </c>
      <c r="T287" s="119"/>
      <c r="U287" s="119"/>
      <c r="V287" s="119"/>
      <c r="W287" s="119"/>
    </row>
    <row r="288" spans="1:23" ht="12" customHeight="1">
      <c r="A288" s="115"/>
      <c r="B288" s="47"/>
      <c r="C288" s="898"/>
      <c r="D288" s="115"/>
      <c r="E288" s="115"/>
      <c r="F288" s="115"/>
      <c r="G288" s="899"/>
      <c r="H288" s="115"/>
      <c r="I288" s="115"/>
      <c r="J288" s="7"/>
      <c r="K288" s="7"/>
      <c r="L288" s="7"/>
      <c r="M288" s="7"/>
      <c r="N288" s="7"/>
      <c r="O288" s="7"/>
      <c r="P288" s="7"/>
      <c r="Q288" s="7"/>
      <c r="R288" s="7"/>
      <c r="S288" s="119"/>
      <c r="T288" s="119"/>
      <c r="U288" s="119"/>
      <c r="V288" s="119"/>
      <c r="W288" s="119"/>
    </row>
    <row r="289" spans="1:23" ht="12" customHeight="1">
      <c r="A289" s="115"/>
      <c r="B289" s="47"/>
      <c r="C289" s="898"/>
      <c r="D289" s="115"/>
      <c r="E289" s="115"/>
      <c r="F289" s="115"/>
      <c r="G289" s="899"/>
      <c r="H289" s="115"/>
      <c r="I289" s="115"/>
      <c r="J289" s="7"/>
      <c r="K289" s="7"/>
      <c r="L289" s="7"/>
      <c r="M289" s="7"/>
      <c r="N289" s="7"/>
      <c r="O289" s="7"/>
      <c r="P289" s="7"/>
      <c r="Q289" s="7"/>
      <c r="R289" s="7"/>
      <c r="S289" s="119"/>
      <c r="T289" s="119"/>
      <c r="U289" s="119"/>
      <c r="V289" s="119"/>
      <c r="W289" s="119"/>
    </row>
    <row r="290" spans="1:23" ht="12" customHeight="1">
      <c r="A290" s="115"/>
      <c r="B290" s="47"/>
      <c r="C290" s="898"/>
      <c r="D290" s="115"/>
      <c r="E290" s="115"/>
      <c r="F290" s="115"/>
      <c r="G290" s="899"/>
      <c r="H290" s="115"/>
      <c r="I290" s="115"/>
      <c r="J290" s="7"/>
      <c r="K290" s="7"/>
      <c r="L290" s="7"/>
      <c r="M290" s="7"/>
      <c r="N290" s="7"/>
      <c r="O290" s="7"/>
      <c r="Q290" s="7"/>
      <c r="R290" s="7"/>
      <c r="S290" s="119"/>
      <c r="T290" s="119"/>
      <c r="U290" s="119"/>
      <c r="V290" s="119"/>
      <c r="W290" s="119"/>
    </row>
    <row r="291" spans="1:23" ht="12" customHeight="1">
      <c r="A291" s="115"/>
      <c r="B291" s="47"/>
      <c r="C291" s="898"/>
      <c r="D291" s="115"/>
      <c r="E291" s="115"/>
      <c r="F291" s="115"/>
      <c r="G291" s="899"/>
      <c r="H291" s="115"/>
      <c r="I291" s="115"/>
      <c r="J291" s="7"/>
      <c r="K291" s="7"/>
      <c r="L291" s="7"/>
      <c r="M291" s="7"/>
      <c r="N291" s="7"/>
      <c r="O291" s="7"/>
      <c r="Q291" s="7"/>
      <c r="R291" s="7"/>
      <c r="S291" s="119"/>
      <c r="T291" s="119"/>
      <c r="U291" s="119"/>
      <c r="V291" s="119"/>
      <c r="W291" s="119"/>
    </row>
    <row r="292" spans="1:23" ht="12" customHeight="1">
      <c r="A292" s="115"/>
      <c r="B292" s="47"/>
      <c r="C292" s="898"/>
      <c r="D292" s="115"/>
      <c r="E292" s="115"/>
      <c r="F292" s="115"/>
      <c r="G292" s="899"/>
      <c r="H292" s="115"/>
      <c r="I292" s="115"/>
      <c r="J292" s="7"/>
      <c r="K292" s="7"/>
      <c r="L292" s="7"/>
      <c r="M292" s="7"/>
      <c r="N292" s="7"/>
      <c r="O292" s="7"/>
      <c r="Q292" s="7"/>
      <c r="R292" s="7"/>
      <c r="S292" s="119"/>
      <c r="T292" s="119"/>
      <c r="U292" s="119"/>
      <c r="V292" s="119"/>
      <c r="W292" s="119"/>
    </row>
    <row r="293" spans="1:23" ht="12" customHeight="1">
      <c r="A293" s="115"/>
      <c r="B293" s="47"/>
      <c r="C293" s="898"/>
      <c r="D293" s="115"/>
      <c r="E293" s="115"/>
      <c r="F293" s="115"/>
      <c r="G293" s="899"/>
      <c r="H293" s="115"/>
      <c r="I293" s="115"/>
      <c r="J293" s="7"/>
      <c r="K293" s="7"/>
      <c r="L293" s="7"/>
      <c r="M293" s="7"/>
      <c r="N293" s="7"/>
      <c r="O293" s="7"/>
      <c r="P293" s="7"/>
      <c r="Q293" s="7"/>
      <c r="R293" s="7"/>
      <c r="S293" s="119"/>
      <c r="T293" s="119"/>
      <c r="U293" s="119"/>
      <c r="V293" s="119"/>
      <c r="W293" s="119"/>
    </row>
    <row r="294" spans="1:23" ht="12" customHeight="1">
      <c r="A294" s="115"/>
      <c r="B294" s="47"/>
      <c r="C294" s="898"/>
      <c r="D294" s="115"/>
      <c r="E294" s="115"/>
      <c r="F294" s="115"/>
      <c r="G294" s="899"/>
      <c r="H294" s="115"/>
      <c r="I294" s="115"/>
      <c r="J294" s="7"/>
      <c r="K294" s="7"/>
      <c r="L294" s="7"/>
      <c r="M294" s="7"/>
      <c r="N294" s="7"/>
      <c r="O294" s="7"/>
      <c r="P294" s="7"/>
      <c r="Q294" s="7"/>
      <c r="R294" s="7"/>
      <c r="S294" s="119"/>
      <c r="T294" s="119"/>
      <c r="U294" s="119"/>
      <c r="V294" s="119"/>
      <c r="W294" s="119"/>
    </row>
    <row r="295" spans="1:23" ht="12" customHeight="1">
      <c r="A295" s="115"/>
      <c r="B295" s="47"/>
      <c r="C295" s="898"/>
      <c r="D295" s="115"/>
      <c r="E295" s="115"/>
      <c r="F295" s="115"/>
      <c r="G295" s="899"/>
      <c r="H295" s="115"/>
      <c r="I295" s="115"/>
      <c r="J295" s="7"/>
      <c r="K295" s="7"/>
      <c r="L295" s="7"/>
      <c r="M295" s="7"/>
      <c r="N295" s="7"/>
      <c r="O295" s="7"/>
      <c r="P295" s="7"/>
      <c r="Q295" s="7"/>
      <c r="R295" s="7"/>
      <c r="S295" s="119"/>
      <c r="T295" s="119"/>
      <c r="U295" s="119"/>
      <c r="V295" s="119"/>
      <c r="W295" s="119"/>
    </row>
    <row r="296" spans="1:23" ht="12" customHeight="1">
      <c r="A296" s="115"/>
      <c r="B296" s="47"/>
      <c r="C296" s="898"/>
      <c r="D296" s="115"/>
      <c r="E296" s="115"/>
      <c r="F296" s="115"/>
      <c r="G296" s="899"/>
      <c r="H296" s="115"/>
      <c r="I296" s="115"/>
      <c r="J296" s="7"/>
      <c r="K296" s="115"/>
      <c r="M296" s="115"/>
      <c r="N296" s="115"/>
      <c r="O296" s="115"/>
      <c r="P296" s="115"/>
      <c r="Q296" s="115"/>
    </row>
    <row r="297" spans="1:23" ht="12" customHeight="1">
      <c r="A297" s="115"/>
      <c r="B297" s="47"/>
      <c r="C297" s="898"/>
      <c r="D297" s="115"/>
      <c r="E297" s="115"/>
      <c r="F297" s="115"/>
      <c r="G297" s="899"/>
      <c r="H297" s="115"/>
      <c r="I297" s="115"/>
      <c r="J297" s="7"/>
      <c r="K297" s="115"/>
      <c r="M297" s="115"/>
      <c r="N297" s="115"/>
      <c r="O297" s="115"/>
      <c r="P297" s="115"/>
      <c r="Q297" s="115"/>
    </row>
    <row r="298" spans="1:23" ht="12" customHeight="1">
      <c r="A298" s="115"/>
      <c r="B298" s="47"/>
      <c r="C298" s="898"/>
      <c r="D298" s="115"/>
      <c r="E298" s="115"/>
      <c r="F298" s="115"/>
      <c r="G298" s="899"/>
      <c r="H298" s="115"/>
      <c r="I298" s="115"/>
      <c r="J298" s="115"/>
      <c r="K298" s="115"/>
      <c r="M298" s="115"/>
      <c r="N298" s="115"/>
      <c r="O298" s="115"/>
      <c r="P298" s="115"/>
      <c r="Q298" s="115"/>
    </row>
    <row r="299" spans="1:23" ht="12" customHeight="1">
      <c r="A299" s="115"/>
      <c r="B299" s="47"/>
      <c r="C299" s="898"/>
      <c r="D299" s="115"/>
      <c r="E299" s="115"/>
      <c r="F299" s="115"/>
      <c r="G299" s="899"/>
      <c r="H299" s="115"/>
      <c r="I299" s="115"/>
      <c r="J299" s="115"/>
      <c r="K299" s="115"/>
      <c r="M299" s="115"/>
      <c r="N299" s="115"/>
      <c r="O299" s="115"/>
      <c r="P299" s="115"/>
      <c r="Q299" s="115"/>
    </row>
    <row r="300" spans="1:23" ht="12" customHeight="1">
      <c r="A300" s="115"/>
      <c r="B300" s="47"/>
      <c r="C300" s="898"/>
      <c r="D300" s="115"/>
      <c r="E300" s="115"/>
      <c r="F300" s="115"/>
      <c r="G300" s="899"/>
      <c r="H300" s="115"/>
      <c r="I300" s="115"/>
      <c r="J300" s="115"/>
      <c r="K300" s="115"/>
      <c r="M300" s="115"/>
      <c r="N300" s="115"/>
      <c r="O300" s="115"/>
      <c r="P300" s="115"/>
      <c r="Q300" s="115"/>
    </row>
    <row r="301" spans="1:23" ht="12" customHeight="1">
      <c r="A301" s="115"/>
      <c r="B301" s="47"/>
      <c r="C301" s="898"/>
      <c r="D301" s="115"/>
      <c r="E301" s="115"/>
      <c r="F301" s="115"/>
      <c r="G301" s="899"/>
      <c r="H301" s="115"/>
      <c r="I301" s="115"/>
      <c r="J301" s="115"/>
      <c r="K301" s="115"/>
      <c r="M301" s="115"/>
      <c r="N301" s="115"/>
      <c r="O301" s="115"/>
      <c r="P301" s="115"/>
      <c r="Q301" s="115"/>
    </row>
    <row r="302" spans="1:23" ht="12" customHeight="1">
      <c r="A302" s="115"/>
      <c r="B302" s="47"/>
      <c r="C302" s="898"/>
      <c r="D302" s="115"/>
      <c r="E302" s="115"/>
      <c r="F302" s="115"/>
      <c r="G302" s="899"/>
      <c r="H302" s="115"/>
      <c r="I302" s="115"/>
      <c r="J302" s="115"/>
      <c r="K302" s="115"/>
      <c r="M302" s="115"/>
      <c r="N302" s="115"/>
      <c r="O302" s="115"/>
      <c r="P302" s="115"/>
      <c r="Q302" s="115"/>
    </row>
    <row r="303" spans="1:23" ht="12" customHeight="1">
      <c r="A303" s="115"/>
      <c r="B303" s="47"/>
      <c r="C303" s="898"/>
      <c r="D303" s="115"/>
      <c r="E303" s="115"/>
      <c r="F303" s="115"/>
      <c r="G303" s="899"/>
      <c r="H303" s="115"/>
      <c r="I303" s="115"/>
      <c r="J303" s="115"/>
      <c r="K303" s="115"/>
      <c r="M303" s="115"/>
      <c r="N303" s="115"/>
      <c r="O303" s="115"/>
      <c r="P303" s="115"/>
      <c r="Q303" s="115"/>
    </row>
    <row r="304" spans="1:23" ht="12" customHeight="1">
      <c r="A304" s="115"/>
      <c r="B304" s="47"/>
      <c r="C304" s="898"/>
      <c r="D304" s="115"/>
      <c r="E304" s="115"/>
      <c r="F304" s="115"/>
      <c r="G304" s="899"/>
      <c r="H304" s="115"/>
      <c r="I304" s="115"/>
      <c r="J304" s="115"/>
      <c r="K304" s="115"/>
      <c r="M304" s="115"/>
      <c r="N304" s="115"/>
      <c r="O304" s="115"/>
      <c r="P304" s="115"/>
      <c r="Q304" s="115"/>
    </row>
    <row r="305" spans="1:17" ht="12" customHeight="1">
      <c r="A305" s="115"/>
      <c r="B305" s="47"/>
      <c r="C305" s="898"/>
      <c r="D305" s="115"/>
      <c r="E305" s="115"/>
      <c r="F305" s="115"/>
      <c r="G305" s="899"/>
      <c r="H305" s="115"/>
      <c r="I305" s="115"/>
      <c r="J305" s="115"/>
      <c r="K305" s="115"/>
      <c r="M305" s="115"/>
      <c r="N305" s="115"/>
      <c r="O305" s="115"/>
      <c r="P305" s="115"/>
      <c r="Q305" s="115"/>
    </row>
    <row r="306" spans="1:17" ht="12" customHeight="1">
      <c r="A306" s="115"/>
      <c r="B306" s="47"/>
      <c r="C306" s="898"/>
      <c r="D306" s="115"/>
      <c r="E306" s="115"/>
      <c r="F306" s="115"/>
      <c r="G306" s="899"/>
      <c r="H306" s="115"/>
      <c r="I306" s="115"/>
      <c r="J306" s="115"/>
      <c r="K306" s="115"/>
      <c r="M306" s="115"/>
      <c r="N306" s="115"/>
      <c r="O306" s="115"/>
      <c r="P306" s="115"/>
      <c r="Q306" s="115"/>
    </row>
    <row r="307" spans="1:17" ht="12" customHeight="1">
      <c r="A307" s="115"/>
      <c r="B307" s="47"/>
      <c r="C307" s="898"/>
      <c r="D307" s="115"/>
      <c r="E307" s="115"/>
      <c r="F307" s="115"/>
      <c r="G307" s="899"/>
      <c r="H307" s="115"/>
      <c r="I307" s="115"/>
      <c r="J307" s="115"/>
      <c r="K307" s="115"/>
      <c r="M307" s="115"/>
      <c r="N307" s="115"/>
      <c r="O307" s="115"/>
      <c r="P307" s="115"/>
      <c r="Q307" s="115"/>
    </row>
    <row r="308" spans="1:17" ht="12" customHeight="1">
      <c r="A308" s="115"/>
      <c r="B308" s="47"/>
      <c r="C308" s="898"/>
      <c r="D308" s="115"/>
      <c r="E308" s="115"/>
      <c r="F308" s="115"/>
      <c r="G308" s="899"/>
      <c r="H308" s="115"/>
      <c r="I308" s="115"/>
      <c r="J308" s="115"/>
      <c r="K308" s="115"/>
      <c r="M308" s="115"/>
      <c r="N308" s="115"/>
      <c r="O308" s="115"/>
      <c r="P308" s="115"/>
      <c r="Q308" s="115"/>
    </row>
    <row r="309" spans="1:17" ht="12" customHeight="1">
      <c r="A309" s="115"/>
      <c r="B309" s="47"/>
      <c r="C309" s="898"/>
      <c r="D309" s="115"/>
      <c r="E309" s="115"/>
      <c r="F309" s="115"/>
      <c r="G309" s="899"/>
      <c r="H309" s="115"/>
      <c r="I309" s="115"/>
      <c r="J309" s="115"/>
      <c r="K309" s="115"/>
      <c r="M309" s="115"/>
      <c r="N309" s="115"/>
      <c r="O309" s="115"/>
      <c r="P309" s="115"/>
      <c r="Q309" s="115"/>
    </row>
    <row r="310" spans="1:17" ht="12" customHeight="1">
      <c r="A310" s="115"/>
      <c r="B310" s="47"/>
      <c r="C310" s="898"/>
      <c r="D310" s="115"/>
      <c r="E310" s="115"/>
      <c r="F310" s="115"/>
      <c r="G310" s="899"/>
      <c r="H310" s="115"/>
      <c r="I310" s="115"/>
      <c r="J310" s="115"/>
      <c r="K310" s="115"/>
      <c r="M310" s="115"/>
      <c r="N310" s="115"/>
      <c r="O310" s="115"/>
      <c r="P310" s="115"/>
      <c r="Q310" s="115"/>
    </row>
    <row r="311" spans="1:17" ht="12" customHeight="1">
      <c r="A311" s="115"/>
      <c r="B311" s="47"/>
      <c r="C311" s="898"/>
      <c r="D311" s="115"/>
      <c r="E311" s="115"/>
      <c r="F311" s="115"/>
      <c r="G311" s="899"/>
      <c r="H311" s="115"/>
      <c r="I311" s="115"/>
      <c r="J311" s="115"/>
      <c r="K311" s="115"/>
      <c r="M311" s="115"/>
      <c r="N311" s="115"/>
      <c r="O311" s="115"/>
      <c r="P311" s="115"/>
      <c r="Q311" s="115"/>
    </row>
    <row r="312" spans="1:17" ht="12" customHeight="1">
      <c r="A312" s="115"/>
      <c r="B312" s="47"/>
      <c r="C312" s="898"/>
      <c r="D312" s="115"/>
      <c r="E312" s="115"/>
      <c r="F312" s="115"/>
      <c r="G312" s="899"/>
      <c r="H312" s="115"/>
      <c r="I312" s="115"/>
      <c r="J312" s="115"/>
      <c r="K312" s="115"/>
      <c r="M312" s="115"/>
      <c r="N312" s="115"/>
      <c r="O312" s="115"/>
      <c r="P312" s="115"/>
      <c r="Q312" s="115"/>
    </row>
    <row r="313" spans="1:17" ht="12" customHeight="1">
      <c r="A313" s="115"/>
      <c r="B313" s="47"/>
      <c r="C313" s="898"/>
      <c r="D313" s="115"/>
      <c r="E313" s="115"/>
      <c r="F313" s="115"/>
      <c r="G313" s="899"/>
      <c r="H313" s="115"/>
      <c r="I313" s="115"/>
      <c r="J313" s="115"/>
      <c r="K313" s="115"/>
      <c r="M313" s="115"/>
      <c r="N313" s="115"/>
      <c r="O313" s="115"/>
      <c r="P313" s="115"/>
      <c r="Q313" s="115"/>
    </row>
    <row r="314" spans="1:17" ht="12" customHeight="1">
      <c r="A314" s="115"/>
      <c r="B314" s="47"/>
      <c r="C314" s="898"/>
      <c r="D314" s="115"/>
      <c r="E314" s="115"/>
      <c r="F314" s="115"/>
      <c r="G314" s="899"/>
      <c r="H314" s="115"/>
      <c r="I314" s="115"/>
      <c r="J314" s="115"/>
      <c r="K314" s="115"/>
      <c r="M314" s="115"/>
      <c r="N314" s="115"/>
      <c r="O314" s="115"/>
      <c r="P314" s="115"/>
      <c r="Q314" s="115"/>
    </row>
    <row r="315" spans="1:17" ht="12" customHeight="1">
      <c r="A315" s="115"/>
      <c r="B315" s="47"/>
      <c r="C315" s="898"/>
      <c r="D315" s="115"/>
      <c r="E315" s="115"/>
      <c r="F315" s="115"/>
      <c r="G315" s="899"/>
      <c r="H315" s="115"/>
      <c r="I315" s="115"/>
      <c r="J315" s="115"/>
      <c r="K315" s="115"/>
      <c r="M315" s="115"/>
      <c r="N315" s="115"/>
      <c r="O315" s="115"/>
      <c r="P315" s="115"/>
      <c r="Q315" s="115"/>
    </row>
    <row r="316" spans="1:17" ht="12" customHeight="1">
      <c r="A316" s="115"/>
      <c r="B316" s="47"/>
      <c r="C316" s="898"/>
      <c r="D316" s="115"/>
      <c r="E316" s="115"/>
      <c r="F316" s="115"/>
      <c r="G316" s="899"/>
      <c r="H316" s="115"/>
      <c r="I316" s="115"/>
      <c r="J316" s="115"/>
      <c r="K316" s="115"/>
      <c r="M316" s="115"/>
      <c r="N316" s="115"/>
      <c r="O316" s="115"/>
      <c r="P316" s="115"/>
      <c r="Q316" s="115"/>
    </row>
    <row r="317" spans="1:17" ht="12" customHeight="1">
      <c r="A317" s="115"/>
      <c r="B317" s="47"/>
      <c r="C317" s="898"/>
      <c r="D317" s="115"/>
      <c r="E317" s="115"/>
      <c r="F317" s="115"/>
      <c r="G317" s="899"/>
      <c r="H317" s="115"/>
      <c r="I317" s="115"/>
      <c r="J317" s="115"/>
      <c r="K317" s="115"/>
      <c r="M317" s="115"/>
      <c r="N317" s="115"/>
      <c r="O317" s="115"/>
      <c r="P317" s="115"/>
      <c r="Q317" s="115"/>
    </row>
    <row r="318" spans="1:17" ht="12" customHeight="1">
      <c r="A318" s="115"/>
      <c r="B318" s="47"/>
      <c r="C318" s="898"/>
      <c r="D318" s="115"/>
      <c r="E318" s="115"/>
      <c r="F318" s="115"/>
      <c r="G318" s="899"/>
      <c r="H318" s="115"/>
      <c r="I318" s="115"/>
      <c r="J318" s="115"/>
      <c r="K318" s="115"/>
      <c r="M318" s="115"/>
      <c r="N318" s="115"/>
      <c r="O318" s="115"/>
      <c r="P318" s="115"/>
      <c r="Q318" s="115"/>
    </row>
    <row r="319" spans="1:17" ht="12" customHeight="1">
      <c r="A319" s="115"/>
      <c r="B319" s="47"/>
      <c r="C319" s="898"/>
      <c r="D319" s="115"/>
      <c r="E319" s="115"/>
      <c r="F319" s="115"/>
      <c r="G319" s="899"/>
      <c r="H319" s="115"/>
      <c r="I319" s="115"/>
      <c r="J319" s="115"/>
      <c r="K319" s="115"/>
      <c r="M319" s="115"/>
      <c r="N319" s="115"/>
      <c r="O319" s="115"/>
      <c r="P319" s="115"/>
      <c r="Q319" s="115"/>
    </row>
    <row r="320" spans="1:17" ht="12" customHeight="1">
      <c r="A320" s="115"/>
      <c r="B320" s="47"/>
      <c r="C320" s="898"/>
      <c r="D320" s="115"/>
      <c r="E320" s="115"/>
      <c r="F320" s="115"/>
      <c r="G320" s="899"/>
      <c r="H320" s="115"/>
      <c r="I320" s="115"/>
      <c r="J320" s="115"/>
      <c r="K320" s="115"/>
      <c r="M320" s="115"/>
      <c r="N320" s="115"/>
      <c r="O320" s="115"/>
      <c r="P320" s="115"/>
      <c r="Q320" s="115"/>
    </row>
    <row r="321" spans="1:17" ht="12" customHeight="1">
      <c r="A321" s="115"/>
      <c r="B321" s="47"/>
      <c r="C321" s="898"/>
      <c r="D321" s="115"/>
      <c r="E321" s="115"/>
      <c r="F321" s="115"/>
      <c r="G321" s="899"/>
      <c r="H321" s="115"/>
      <c r="I321" s="115"/>
      <c r="J321" s="115"/>
      <c r="K321" s="115"/>
      <c r="M321" s="115"/>
      <c r="N321" s="115"/>
      <c r="O321" s="115"/>
      <c r="P321" s="115"/>
      <c r="Q321" s="115"/>
    </row>
    <row r="322" spans="1:17" ht="12" customHeight="1">
      <c r="B322" s="175"/>
      <c r="C322" s="898"/>
      <c r="D322" s="115"/>
      <c r="E322" s="115"/>
      <c r="F322" s="115"/>
      <c r="G322" s="899"/>
      <c r="H322" s="115"/>
      <c r="I322" s="115"/>
      <c r="J322" s="115"/>
      <c r="K322" s="115"/>
    </row>
    <row r="323" spans="1:17" ht="12" customHeight="1">
      <c r="B323" s="175"/>
      <c r="C323" s="898"/>
      <c r="D323" s="115"/>
      <c r="E323" s="115"/>
      <c r="F323" s="115"/>
      <c r="G323" s="899"/>
      <c r="H323" s="115"/>
      <c r="I323" s="115"/>
      <c r="J323" s="115"/>
      <c r="K323" s="115"/>
    </row>
    <row r="324" spans="1:17" ht="12" customHeight="1">
      <c r="B324" s="175"/>
      <c r="C324" s="898"/>
      <c r="D324" s="115"/>
      <c r="E324" s="115"/>
      <c r="F324" s="115"/>
      <c r="G324" s="899"/>
      <c r="H324" s="115"/>
      <c r="I324" s="115"/>
      <c r="J324" s="115"/>
      <c r="K324" s="115"/>
    </row>
    <row r="325" spans="1:17" ht="12" customHeight="1">
      <c r="B325" s="175"/>
      <c r="C325" s="898"/>
      <c r="D325" s="115"/>
      <c r="E325" s="115"/>
      <c r="F325" s="115"/>
      <c r="G325" s="899"/>
      <c r="H325" s="115"/>
      <c r="I325" s="115"/>
      <c r="J325" s="115"/>
      <c r="K325" s="115"/>
    </row>
    <row r="326" spans="1:17" ht="12" customHeight="1">
      <c r="B326" s="175"/>
      <c r="C326" s="898"/>
      <c r="D326" s="115"/>
      <c r="E326" s="115"/>
      <c r="F326" s="115"/>
      <c r="G326" s="899"/>
      <c r="H326" s="115"/>
      <c r="I326" s="115"/>
      <c r="J326" s="115"/>
      <c r="K326" s="115"/>
    </row>
    <row r="327" spans="1:17" ht="12" customHeight="1">
      <c r="B327" s="175"/>
      <c r="C327" s="898"/>
      <c r="D327" s="115"/>
      <c r="E327" s="115"/>
      <c r="F327" s="115"/>
      <c r="G327" s="899"/>
      <c r="H327" s="115"/>
      <c r="I327" s="115"/>
      <c r="J327" s="115"/>
      <c r="K327" s="115"/>
    </row>
    <row r="328" spans="1:17" ht="12" customHeight="1">
      <c r="B328" s="175"/>
      <c r="C328" s="898"/>
      <c r="D328" s="115"/>
      <c r="E328" s="115"/>
      <c r="F328" s="115"/>
      <c r="G328" s="899"/>
      <c r="H328" s="115"/>
      <c r="I328" s="115"/>
      <c r="J328" s="115"/>
      <c r="K328" s="115"/>
    </row>
    <row r="329" spans="1:17" ht="12" customHeight="1">
      <c r="B329" s="175"/>
      <c r="C329" s="898"/>
      <c r="D329" s="115"/>
      <c r="E329" s="115"/>
      <c r="F329" s="115"/>
      <c r="G329" s="899"/>
      <c r="H329" s="115"/>
      <c r="I329" s="115"/>
      <c r="J329" s="115"/>
      <c r="K329" s="115"/>
    </row>
    <row r="330" spans="1:17" ht="12" customHeight="1">
      <c r="B330" s="175"/>
      <c r="C330" s="898"/>
      <c r="D330" s="115"/>
      <c r="E330" s="115"/>
      <c r="F330" s="115"/>
      <c r="G330" s="899"/>
      <c r="H330" s="115"/>
      <c r="I330" s="115"/>
      <c r="J330" s="115"/>
      <c r="K330" s="115"/>
    </row>
    <row r="331" spans="1:17" ht="12" customHeight="1">
      <c r="B331" s="175"/>
      <c r="C331" s="898"/>
      <c r="D331" s="115"/>
      <c r="E331" s="115"/>
      <c r="F331" s="115"/>
      <c r="G331" s="899"/>
      <c r="H331" s="115"/>
      <c r="I331" s="115"/>
      <c r="J331" s="115"/>
      <c r="K331" s="115"/>
    </row>
    <row r="332" spans="1:17" ht="12" customHeight="1">
      <c r="B332" s="175"/>
      <c r="C332" s="898"/>
      <c r="D332" s="115"/>
      <c r="E332" s="115"/>
      <c r="F332" s="115"/>
      <c r="G332" s="899"/>
      <c r="H332" s="115"/>
      <c r="I332" s="115"/>
      <c r="J332" s="115"/>
      <c r="K332" s="115"/>
    </row>
    <row r="333" spans="1:17" ht="12" customHeight="1">
      <c r="B333" s="175"/>
      <c r="C333" s="898"/>
      <c r="D333" s="115"/>
      <c r="E333" s="115"/>
      <c r="F333" s="115"/>
      <c r="G333" s="899"/>
      <c r="H333" s="115"/>
      <c r="I333" s="115"/>
      <c r="J333" s="115"/>
      <c r="K333" s="115"/>
    </row>
    <row r="334" spans="1:17" ht="12" customHeight="1">
      <c r="B334" s="175"/>
      <c r="C334" s="898"/>
      <c r="D334" s="115"/>
      <c r="E334" s="115"/>
      <c r="F334" s="115"/>
      <c r="G334" s="899"/>
      <c r="H334" s="115"/>
      <c r="I334" s="115"/>
      <c r="J334" s="115"/>
      <c r="K334" s="115"/>
    </row>
    <row r="335" spans="1:17" ht="12" customHeight="1">
      <c r="B335" s="175"/>
      <c r="C335" s="898"/>
      <c r="D335" s="115"/>
      <c r="E335" s="115"/>
      <c r="F335" s="115"/>
      <c r="G335" s="899"/>
      <c r="H335" s="115"/>
      <c r="I335" s="115"/>
      <c r="J335" s="115"/>
      <c r="K335" s="115"/>
    </row>
    <row r="336" spans="1:17" ht="12" customHeight="1">
      <c r="B336" s="175"/>
      <c r="C336" s="898"/>
      <c r="D336" s="115"/>
      <c r="E336" s="115"/>
      <c r="F336" s="115"/>
      <c r="G336" s="899"/>
      <c r="H336" s="115"/>
      <c r="I336" s="115"/>
      <c r="J336" s="115"/>
      <c r="K336" s="115"/>
    </row>
    <row r="337" spans="2:24" ht="12" customHeight="1">
      <c r="B337" s="175"/>
      <c r="C337" s="898"/>
      <c r="D337" s="115"/>
      <c r="E337" s="115"/>
      <c r="F337" s="115"/>
      <c r="G337" s="899"/>
      <c r="H337" s="115"/>
      <c r="I337" s="115"/>
      <c r="J337" s="115"/>
      <c r="K337" s="115"/>
    </row>
    <row r="338" spans="2:24" ht="12" customHeight="1">
      <c r="B338" s="175"/>
      <c r="C338" s="898"/>
      <c r="D338" s="115"/>
      <c r="E338" s="115"/>
      <c r="F338" s="115"/>
      <c r="G338" s="899"/>
      <c r="H338" s="115"/>
      <c r="I338" s="115"/>
      <c r="J338" s="115"/>
      <c r="K338" s="115"/>
    </row>
    <row r="339" spans="2:24" ht="12" customHeight="1">
      <c r="B339" s="175"/>
      <c r="C339" s="898"/>
      <c r="D339" s="115"/>
      <c r="E339" s="115"/>
      <c r="F339" s="115"/>
      <c r="G339" s="899"/>
      <c r="H339" s="115"/>
      <c r="I339" s="115"/>
      <c r="J339" s="115"/>
      <c r="K339" s="115"/>
    </row>
    <row r="340" spans="2:24" ht="12" customHeight="1">
      <c r="B340" s="175"/>
      <c r="C340" s="898"/>
      <c r="D340" s="115"/>
      <c r="E340" s="115"/>
      <c r="F340" s="115"/>
      <c r="G340" s="899"/>
      <c r="H340" s="115"/>
      <c r="I340" s="115"/>
      <c r="J340" s="115"/>
      <c r="K340" s="115"/>
    </row>
    <row r="341" spans="2:24" ht="12" customHeight="1">
      <c r="B341" s="175"/>
      <c r="C341" s="898"/>
      <c r="D341" s="115"/>
      <c r="E341" s="115"/>
      <c r="F341" s="115"/>
      <c r="G341" s="899"/>
      <c r="H341" s="115"/>
      <c r="I341" s="115"/>
      <c r="J341" s="115"/>
      <c r="K341" s="115"/>
    </row>
    <row r="342" spans="2:24" ht="12" customHeight="1">
      <c r="B342" s="175"/>
    </row>
    <row r="343" spans="2:24" ht="12" customHeight="1">
      <c r="B343" s="175"/>
    </row>
    <row r="344" spans="2:24" ht="12" customHeight="1">
      <c r="B344" s="175"/>
      <c r="Q344" s="116"/>
      <c r="S344" s="116"/>
      <c r="T344" s="116"/>
      <c r="U344" s="116"/>
      <c r="V344" s="116"/>
      <c r="W344" s="116"/>
      <c r="X344" s="116"/>
    </row>
    <row r="345" spans="2:24" ht="12" customHeight="1">
      <c r="B345" s="175"/>
      <c r="Q345" s="116"/>
      <c r="S345" s="116"/>
      <c r="T345" s="116"/>
      <c r="U345" s="116"/>
      <c r="V345" s="116"/>
      <c r="W345" s="116"/>
      <c r="X345" s="116"/>
    </row>
    <row r="346" spans="2:24" ht="12" customHeight="1">
      <c r="B346" s="175"/>
      <c r="Q346" s="116"/>
      <c r="S346" s="116"/>
      <c r="T346" s="116"/>
      <c r="U346" s="116"/>
      <c r="V346" s="116"/>
      <c r="W346" s="116"/>
      <c r="X346" s="116"/>
    </row>
    <row r="347" spans="2:24" ht="12" customHeight="1">
      <c r="B347" s="175"/>
      <c r="Q347" s="116"/>
      <c r="S347" s="116"/>
      <c r="T347" s="116"/>
      <c r="U347" s="116"/>
      <c r="V347" s="116"/>
      <c r="W347" s="116"/>
      <c r="X347" s="116"/>
    </row>
    <row r="348" spans="2:24" ht="12" customHeight="1">
      <c r="B348" s="175"/>
      <c r="Q348" s="116"/>
      <c r="S348" s="116"/>
      <c r="T348" s="116"/>
      <c r="U348" s="116"/>
      <c r="V348" s="116"/>
      <c r="W348" s="116"/>
      <c r="X348" s="116"/>
    </row>
    <row r="349" spans="2:24" ht="12" customHeight="1">
      <c r="B349" s="175"/>
      <c r="Q349" s="116"/>
      <c r="S349" s="116"/>
      <c r="T349" s="116"/>
      <c r="U349" s="116"/>
      <c r="V349" s="116"/>
      <c r="W349" s="116"/>
      <c r="X349" s="116"/>
    </row>
    <row r="350" spans="2:24" ht="12" customHeight="1">
      <c r="B350" s="175"/>
      <c r="Q350" s="116"/>
      <c r="S350" s="116"/>
      <c r="T350" s="116"/>
      <c r="U350" s="116"/>
      <c r="V350" s="116"/>
      <c r="W350" s="116"/>
      <c r="X350" s="116"/>
    </row>
    <row r="351" spans="2:24" ht="12" customHeight="1">
      <c r="B351" s="175"/>
      <c r="Q351" s="803"/>
      <c r="S351" s="803"/>
      <c r="T351" s="803"/>
      <c r="U351" s="803"/>
      <c r="V351" s="803"/>
      <c r="W351" s="803"/>
      <c r="X351" s="116"/>
    </row>
    <row r="352" spans="2:24" ht="12" customHeight="1">
      <c r="B352" s="175"/>
      <c r="Q352" s="803"/>
      <c r="S352" s="803"/>
      <c r="T352" s="803"/>
      <c r="U352" s="803"/>
      <c r="V352" s="803"/>
      <c r="W352" s="803"/>
      <c r="X352" s="116"/>
    </row>
    <row r="353" spans="2:24" ht="12" customHeight="1">
      <c r="B353" s="175"/>
      <c r="Q353" s="803"/>
      <c r="S353" s="803"/>
      <c r="T353" s="803"/>
      <c r="U353" s="803"/>
      <c r="V353" s="803"/>
      <c r="W353" s="803"/>
      <c r="X353" s="116"/>
    </row>
    <row r="354" spans="2:24" ht="12" customHeight="1">
      <c r="B354" s="175"/>
      <c r="Q354" s="803"/>
      <c r="R354" s="904"/>
      <c r="S354" s="904"/>
      <c r="T354" s="904"/>
      <c r="U354" s="904"/>
      <c r="V354" s="803"/>
      <c r="W354" s="803"/>
      <c r="X354" s="116"/>
    </row>
    <row r="355" spans="2:24" ht="12" customHeight="1">
      <c r="B355" s="175"/>
      <c r="Q355" s="803"/>
      <c r="R355" s="904"/>
      <c r="S355" s="904"/>
      <c r="T355" s="904"/>
      <c r="U355" s="904"/>
      <c r="V355" s="803"/>
      <c r="W355" s="803"/>
      <c r="X355" s="116"/>
    </row>
    <row r="356" spans="2:24" ht="12" customHeight="1">
      <c r="B356" s="175"/>
      <c r="Q356" s="803"/>
      <c r="R356" s="904"/>
      <c r="S356" s="904"/>
      <c r="T356" s="904"/>
      <c r="U356" s="904"/>
      <c r="V356" s="803"/>
      <c r="W356" s="803"/>
      <c r="X356" s="116"/>
    </row>
    <row r="357" spans="2:24" ht="12" customHeight="1">
      <c r="B357" s="175"/>
      <c r="Q357" s="803"/>
      <c r="R357" s="904"/>
      <c r="S357" s="904"/>
      <c r="T357" s="904"/>
      <c r="U357" s="904"/>
      <c r="V357" s="803"/>
      <c r="W357" s="803"/>
      <c r="X357" s="116"/>
    </row>
    <row r="358" spans="2:24" ht="12" customHeight="1">
      <c r="B358" s="175"/>
      <c r="Q358" s="803"/>
      <c r="R358" s="904"/>
      <c r="S358" s="904"/>
      <c r="T358" s="904"/>
      <c r="U358" s="904"/>
      <c r="V358" s="803"/>
      <c r="W358" s="803"/>
      <c r="X358" s="116"/>
    </row>
    <row r="359" spans="2:24" ht="12" customHeight="1">
      <c r="B359" s="175"/>
      <c r="Q359" s="803"/>
      <c r="R359" s="904"/>
      <c r="S359" s="904"/>
      <c r="T359" s="904"/>
      <c r="U359" s="904"/>
      <c r="V359" s="803"/>
      <c r="W359" s="803"/>
      <c r="X359" s="116"/>
    </row>
    <row r="360" spans="2:24" ht="12" customHeight="1">
      <c r="B360" s="175"/>
      <c r="Q360" s="803"/>
      <c r="R360" s="904"/>
      <c r="S360" s="904"/>
      <c r="T360" s="904"/>
      <c r="U360" s="904"/>
      <c r="V360" s="803"/>
      <c r="W360" s="803"/>
      <c r="X360" s="116"/>
    </row>
    <row r="361" spans="2:24" ht="12" customHeight="1">
      <c r="B361" s="175"/>
      <c r="Q361" s="803"/>
      <c r="R361" s="904"/>
      <c r="S361" s="904"/>
      <c r="T361" s="904"/>
      <c r="U361" s="904"/>
      <c r="V361" s="803"/>
      <c r="W361" s="803"/>
      <c r="X361" s="116"/>
    </row>
    <row r="362" spans="2:24" ht="12" customHeight="1">
      <c r="B362" s="175"/>
      <c r="Q362" s="803"/>
      <c r="R362" s="904"/>
      <c r="S362" s="904"/>
      <c r="T362" s="904"/>
      <c r="U362" s="904"/>
      <c r="V362" s="803"/>
      <c r="W362" s="803"/>
      <c r="X362" s="116"/>
    </row>
    <row r="363" spans="2:24" ht="12" customHeight="1">
      <c r="B363" s="175"/>
      <c r="Q363" s="803"/>
      <c r="R363" s="904"/>
      <c r="S363" s="904"/>
      <c r="T363" s="904"/>
      <c r="U363" s="904"/>
      <c r="V363" s="803"/>
      <c r="W363" s="803"/>
      <c r="X363" s="116"/>
    </row>
    <row r="364" spans="2:24" ht="12" customHeight="1">
      <c r="B364" s="175"/>
      <c r="Q364" s="803"/>
      <c r="R364" s="904"/>
      <c r="S364" s="904"/>
      <c r="T364" s="904"/>
      <c r="U364" s="904"/>
      <c r="V364" s="803"/>
      <c r="W364" s="803"/>
      <c r="X364" s="116"/>
    </row>
    <row r="365" spans="2:24" ht="12" customHeight="1">
      <c r="B365" s="175"/>
      <c r="K365" s="44"/>
      <c r="L365" s="44"/>
      <c r="M365" s="44"/>
      <c r="N365" s="44"/>
      <c r="O365" s="44"/>
      <c r="P365" s="44"/>
      <c r="Q365" s="44"/>
      <c r="R365" s="905"/>
      <c r="S365" s="905"/>
      <c r="T365" s="905"/>
      <c r="U365" s="905"/>
      <c r="V365" s="44"/>
      <c r="W365" s="44"/>
      <c r="X365" s="44"/>
    </row>
    <row r="366" spans="2:24" ht="12" customHeight="1">
      <c r="B366" s="175"/>
      <c r="K366" s="44"/>
      <c r="L366" s="44"/>
      <c r="M366" s="44"/>
      <c r="N366" s="44"/>
      <c r="O366" s="44"/>
      <c r="P366" s="44"/>
      <c r="Q366" s="44"/>
      <c r="R366" s="905"/>
      <c r="S366" s="905"/>
      <c r="T366" s="905"/>
      <c r="U366" s="905"/>
      <c r="V366" s="44"/>
      <c r="W366" s="44"/>
      <c r="X366" s="44"/>
    </row>
    <row r="367" spans="2:24" ht="12" customHeight="1">
      <c r="B367" s="175"/>
      <c r="K367" s="44"/>
      <c r="L367" s="44"/>
      <c r="M367" s="44"/>
      <c r="N367" s="44"/>
      <c r="O367" s="44"/>
      <c r="P367" s="44"/>
      <c r="Q367" s="44"/>
      <c r="R367" s="44"/>
      <c r="S367" s="44"/>
      <c r="T367" s="44"/>
      <c r="U367" s="44"/>
      <c r="V367" s="44"/>
      <c r="W367" s="44"/>
      <c r="X367" s="44"/>
    </row>
    <row r="368" spans="2:24" ht="12" customHeight="1">
      <c r="B368" s="175"/>
      <c r="K368" s="44"/>
      <c r="L368" s="44"/>
      <c r="M368" s="44"/>
      <c r="N368" s="44"/>
      <c r="O368" s="44"/>
      <c r="P368" s="44"/>
      <c r="Q368" s="44"/>
      <c r="R368" s="44"/>
      <c r="S368" s="44"/>
      <c r="T368" s="44"/>
      <c r="U368" s="44"/>
      <c r="V368" s="44"/>
      <c r="W368" s="44"/>
      <c r="X368" s="44"/>
    </row>
    <row r="369" spans="2:29" ht="12" customHeight="1">
      <c r="B369" s="175"/>
      <c r="K369" s="44"/>
      <c r="L369" s="44"/>
      <c r="M369" s="44"/>
      <c r="N369" s="44"/>
      <c r="O369" s="44"/>
      <c r="P369" s="44"/>
      <c r="Q369" s="44"/>
      <c r="R369" s="44"/>
      <c r="S369" s="44"/>
      <c r="T369" s="44"/>
      <c r="U369" s="44"/>
      <c r="V369" s="44"/>
      <c r="W369" s="44"/>
      <c r="X369" s="44"/>
    </row>
    <row r="370" spans="2:29" ht="12" customHeight="1">
      <c r="B370" s="175"/>
      <c r="K370" s="44"/>
      <c r="L370" s="44"/>
      <c r="M370" s="44"/>
      <c r="N370" s="44"/>
      <c r="O370" s="44"/>
      <c r="P370" s="44"/>
      <c r="Q370" s="44"/>
      <c r="R370" s="44"/>
      <c r="S370" s="44"/>
      <c r="T370" s="44"/>
      <c r="U370" s="44"/>
      <c r="V370" s="44"/>
      <c r="W370" s="44"/>
      <c r="X370" s="44"/>
    </row>
    <row r="371" spans="2:29" ht="12" customHeight="1">
      <c r="B371" s="175"/>
      <c r="K371" s="44"/>
      <c r="L371" s="44"/>
      <c r="M371" s="44"/>
      <c r="N371" s="44"/>
      <c r="O371" s="44"/>
      <c r="P371" s="44"/>
      <c r="Q371" s="44"/>
      <c r="R371" s="44"/>
      <c r="S371" s="44"/>
      <c r="T371" s="44"/>
      <c r="U371" s="44"/>
      <c r="V371" s="44"/>
      <c r="W371" s="44"/>
      <c r="X371" s="44"/>
    </row>
    <row r="372" spans="2:29" ht="12" customHeight="1">
      <c r="B372" s="175"/>
      <c r="K372" s="44"/>
      <c r="L372" s="44"/>
      <c r="M372" s="44"/>
      <c r="N372" s="44"/>
      <c r="O372" s="44"/>
      <c r="P372" s="44"/>
      <c r="Q372" s="44"/>
      <c r="R372" s="44"/>
      <c r="S372" s="44"/>
      <c r="T372" s="44"/>
      <c r="U372" s="44"/>
      <c r="V372" s="44"/>
      <c r="W372" s="44"/>
      <c r="X372" s="44"/>
    </row>
    <row r="373" spans="2:29" ht="12" customHeight="1">
      <c r="B373" s="175"/>
      <c r="K373" s="44"/>
      <c r="L373" s="44"/>
      <c r="M373" s="44"/>
      <c r="N373" s="44"/>
      <c r="O373" s="44"/>
      <c r="P373" s="44"/>
      <c r="Q373" s="44"/>
      <c r="R373" s="44"/>
      <c r="S373" s="44"/>
      <c r="T373" s="44"/>
      <c r="U373" s="44"/>
      <c r="V373" s="44"/>
      <c r="W373" s="44"/>
      <c r="X373" s="44"/>
    </row>
    <row r="374" spans="2:29">
      <c r="B374" s="175"/>
      <c r="K374" s="44"/>
      <c r="L374" s="44"/>
      <c r="M374" s="44"/>
      <c r="N374" s="44"/>
      <c r="O374" s="44"/>
      <c r="P374" s="44"/>
      <c r="Q374" s="44"/>
      <c r="R374" s="44"/>
      <c r="S374" s="44"/>
      <c r="T374" s="44"/>
      <c r="U374" s="44"/>
      <c r="V374" s="44"/>
      <c r="W374" s="44"/>
      <c r="X374" s="44"/>
    </row>
    <row r="375" spans="2:29">
      <c r="B375" s="175"/>
      <c r="K375" s="44"/>
      <c r="L375" s="44"/>
      <c r="M375" s="44"/>
      <c r="N375" s="44"/>
      <c r="O375" s="44"/>
      <c r="P375" s="44"/>
      <c r="Q375" s="44"/>
      <c r="R375" s="44"/>
      <c r="S375" s="44"/>
      <c r="T375" s="44"/>
      <c r="U375" s="44"/>
      <c r="V375" s="44"/>
      <c r="W375" s="44"/>
      <c r="X375" s="44"/>
    </row>
    <row r="376" spans="2:29">
      <c r="B376" s="175"/>
      <c r="K376" s="44"/>
      <c r="L376" s="44"/>
      <c r="M376" s="44"/>
      <c r="N376" s="44"/>
      <c r="O376" s="44"/>
      <c r="P376" s="44"/>
      <c r="Q376" s="44"/>
      <c r="R376" s="44"/>
      <c r="S376" s="44"/>
      <c r="T376" s="44"/>
      <c r="U376" s="44"/>
      <c r="V376" s="44"/>
      <c r="W376" s="44"/>
      <c r="X376" s="44"/>
    </row>
    <row r="377" spans="2:29">
      <c r="B377" s="175"/>
      <c r="K377" s="44"/>
      <c r="L377" s="44"/>
      <c r="M377" s="44"/>
      <c r="N377" s="44"/>
      <c r="O377" s="44"/>
      <c r="P377" s="44"/>
      <c r="Q377" s="44"/>
      <c r="R377" s="44"/>
      <c r="S377" s="44"/>
      <c r="T377" s="44"/>
      <c r="U377" s="44"/>
      <c r="V377" s="44"/>
      <c r="W377" s="44"/>
      <c r="X377" s="44"/>
    </row>
    <row r="378" spans="2:29">
      <c r="B378" s="175"/>
      <c r="K378" s="44"/>
      <c r="L378" s="44"/>
      <c r="M378" s="44"/>
      <c r="N378" s="44"/>
      <c r="O378" s="44"/>
      <c r="P378" s="44"/>
      <c r="Q378" s="44"/>
      <c r="R378" s="44"/>
      <c r="S378" s="44"/>
      <c r="T378" s="44"/>
      <c r="U378" s="44"/>
      <c r="V378" s="44"/>
      <c r="W378" s="44"/>
      <c r="X378" s="44"/>
    </row>
    <row r="379" spans="2:29">
      <c r="B379" s="175"/>
      <c r="K379" s="44"/>
      <c r="L379" s="44"/>
      <c r="M379" s="44"/>
      <c r="N379" s="44"/>
      <c r="O379" s="44"/>
      <c r="P379" s="44"/>
      <c r="Q379" s="44"/>
      <c r="R379" s="44"/>
      <c r="S379" s="44"/>
      <c r="T379" s="44"/>
      <c r="U379" s="44"/>
      <c r="V379" s="44"/>
      <c r="W379" s="44"/>
      <c r="X379" s="44"/>
    </row>
    <row r="380" spans="2:29">
      <c r="B380" s="175"/>
      <c r="K380" s="44"/>
      <c r="L380" s="44"/>
      <c r="M380" s="44"/>
      <c r="N380" s="44"/>
      <c r="O380" s="44"/>
      <c r="P380" s="44"/>
      <c r="Q380" s="44"/>
      <c r="R380" s="44"/>
      <c r="S380" s="44"/>
      <c r="T380" s="44"/>
      <c r="U380" s="44"/>
      <c r="V380" s="44"/>
      <c r="W380" s="44"/>
      <c r="X380" s="44"/>
      <c r="Z380" s="900"/>
      <c r="AA380" s="900"/>
      <c r="AB380" s="900"/>
      <c r="AC380" s="900"/>
    </row>
    <row r="381" spans="2:29">
      <c r="B381" s="175"/>
      <c r="K381" s="44"/>
      <c r="L381" s="44"/>
      <c r="M381" s="44"/>
      <c r="N381" s="44"/>
      <c r="O381" s="44"/>
      <c r="P381" s="44"/>
      <c r="Q381" s="44"/>
      <c r="R381" s="44"/>
      <c r="S381" s="44"/>
      <c r="T381" s="44"/>
      <c r="U381" s="44"/>
      <c r="V381" s="44"/>
      <c r="W381" s="44"/>
      <c r="X381" s="44"/>
      <c r="Z381" s="900"/>
      <c r="AA381" s="900"/>
      <c r="AB381" s="900"/>
      <c r="AC381" s="900"/>
    </row>
    <row r="382" spans="2:29">
      <c r="B382" s="175"/>
      <c r="I382" s="900"/>
      <c r="K382" s="44"/>
      <c r="L382" s="44"/>
      <c r="M382" s="44"/>
      <c r="N382" s="44"/>
      <c r="O382" s="44"/>
      <c r="P382" s="44"/>
      <c r="Q382" s="44"/>
      <c r="R382" s="44"/>
      <c r="S382" s="44"/>
      <c r="T382" s="44"/>
      <c r="U382" s="44"/>
      <c r="V382" s="44"/>
      <c r="W382" s="44"/>
      <c r="X382" s="44"/>
      <c r="Z382" s="900"/>
      <c r="AA382" s="900"/>
      <c r="AB382" s="900"/>
      <c r="AC382" s="900"/>
    </row>
    <row r="383" spans="2:29">
      <c r="B383" s="175"/>
      <c r="I383" s="900"/>
      <c r="K383" s="44"/>
      <c r="L383" s="44"/>
      <c r="M383" s="44"/>
      <c r="N383" s="44"/>
      <c r="O383" s="44"/>
      <c r="P383" s="44"/>
      <c r="Q383" s="44"/>
      <c r="R383" s="44"/>
      <c r="S383" s="44"/>
      <c r="T383" s="44"/>
      <c r="U383" s="44"/>
      <c r="V383" s="44"/>
      <c r="W383" s="44"/>
      <c r="X383" s="44"/>
      <c r="Z383" s="900"/>
      <c r="AA383" s="900"/>
      <c r="AB383" s="900"/>
      <c r="AC383" s="900"/>
    </row>
    <row r="384" spans="2:29">
      <c r="B384" s="175"/>
      <c r="I384" s="900"/>
      <c r="K384" s="44"/>
      <c r="L384" s="44"/>
      <c r="M384" s="44"/>
      <c r="N384" s="44"/>
      <c r="O384" s="44"/>
      <c r="P384" s="44"/>
      <c r="Q384" s="44"/>
      <c r="R384" s="44"/>
      <c r="S384" s="44"/>
      <c r="T384" s="44"/>
      <c r="U384" s="44"/>
      <c r="V384" s="44"/>
      <c r="W384" s="44"/>
      <c r="X384" s="44"/>
      <c r="Z384" s="900"/>
      <c r="AA384" s="900"/>
      <c r="AB384" s="900"/>
      <c r="AC384" s="900"/>
    </row>
    <row r="385" spans="2:29">
      <c r="B385" s="175"/>
      <c r="I385" s="900"/>
      <c r="K385" s="44"/>
      <c r="L385" s="44"/>
      <c r="M385" s="44"/>
      <c r="N385" s="44"/>
      <c r="O385" s="44"/>
      <c r="P385" s="44"/>
      <c r="Q385" s="44"/>
      <c r="R385" s="44"/>
      <c r="S385" s="44"/>
      <c r="T385" s="44"/>
      <c r="U385" s="44"/>
      <c r="V385" s="44"/>
      <c r="W385" s="44"/>
      <c r="X385" s="44"/>
      <c r="Z385" s="900"/>
      <c r="AA385" s="900"/>
      <c r="AB385" s="900"/>
      <c r="AC385" s="900"/>
    </row>
    <row r="386" spans="2:29">
      <c r="B386" s="175"/>
      <c r="I386" s="900"/>
      <c r="K386" s="44"/>
      <c r="L386" s="44"/>
      <c r="M386" s="44"/>
      <c r="N386" s="44"/>
      <c r="O386" s="44"/>
      <c r="P386" s="44"/>
      <c r="Q386" s="44"/>
      <c r="R386" s="44"/>
      <c r="S386" s="44"/>
      <c r="T386" s="44"/>
      <c r="U386" s="44"/>
      <c r="V386" s="44" t="s">
        <v>126</v>
      </c>
      <c r="W386" s="44"/>
      <c r="X386" s="44"/>
      <c r="Z386" s="900"/>
      <c r="AA386" s="900"/>
      <c r="AB386" s="900"/>
      <c r="AC386" s="900"/>
    </row>
    <row r="387" spans="2:29">
      <c r="B387" s="175"/>
      <c r="I387" s="900"/>
      <c r="K387" s="44"/>
      <c r="L387" s="44"/>
      <c r="M387" s="44"/>
      <c r="N387" s="44"/>
      <c r="O387" s="44"/>
      <c r="P387" s="44"/>
      <c r="Q387" s="44"/>
      <c r="R387" s="44"/>
      <c r="S387" s="44"/>
      <c r="T387" s="44"/>
      <c r="U387" s="44"/>
      <c r="V387" s="44" t="s">
        <v>66</v>
      </c>
      <c r="W387" s="44"/>
      <c r="X387" s="44"/>
      <c r="Z387" s="900"/>
      <c r="AA387" s="900"/>
      <c r="AB387" s="900"/>
      <c r="AC387" s="900"/>
    </row>
    <row r="388" spans="2:29">
      <c r="B388" s="175"/>
      <c r="I388" s="900"/>
      <c r="K388" s="44"/>
      <c r="L388" s="44"/>
      <c r="M388" s="44"/>
      <c r="N388" s="44"/>
      <c r="O388" s="44"/>
      <c r="P388" s="44"/>
      <c r="Q388" s="44"/>
      <c r="R388" s="44"/>
      <c r="S388" s="44"/>
      <c r="T388" s="44"/>
      <c r="U388" s="44"/>
      <c r="V388" s="44"/>
      <c r="W388" s="44"/>
      <c r="X388" s="44"/>
      <c r="Z388" s="900"/>
      <c r="AA388" s="900"/>
      <c r="AB388" s="900"/>
      <c r="AC388" s="900"/>
    </row>
    <row r="389" spans="2:29">
      <c r="B389" s="175"/>
      <c r="I389" s="900"/>
      <c r="K389" s="44"/>
      <c r="L389" s="44"/>
      <c r="M389" s="44"/>
      <c r="N389" s="44"/>
      <c r="O389" s="44"/>
      <c r="P389" s="44"/>
      <c r="Q389" s="44"/>
      <c r="R389" s="44"/>
      <c r="S389" s="44"/>
      <c r="T389" s="44"/>
      <c r="U389" s="44"/>
      <c r="V389" s="44"/>
      <c r="W389" s="44"/>
      <c r="X389" s="44"/>
      <c r="Z389" s="900"/>
      <c r="AA389" s="900"/>
      <c r="AB389" s="900"/>
      <c r="AC389" s="900"/>
    </row>
    <row r="390" spans="2:29">
      <c r="B390" s="175"/>
      <c r="I390" s="900"/>
      <c r="K390" s="44"/>
      <c r="L390" s="44"/>
      <c r="M390" s="44"/>
      <c r="N390" s="44"/>
      <c r="O390" s="44"/>
      <c r="P390" s="44"/>
      <c r="Q390" s="44"/>
      <c r="R390" s="44"/>
      <c r="S390" s="44"/>
      <c r="T390" s="44"/>
      <c r="U390" s="44"/>
      <c r="V390" s="44"/>
      <c r="W390" s="44"/>
      <c r="X390" s="44"/>
      <c r="Z390" s="900"/>
      <c r="AA390" s="900"/>
      <c r="AB390" s="900"/>
      <c r="AC390" s="900"/>
    </row>
    <row r="391" spans="2:29">
      <c r="B391" s="175"/>
      <c r="I391" s="900"/>
      <c r="K391" s="44"/>
      <c r="L391" s="44"/>
      <c r="M391" s="44"/>
      <c r="N391" s="44"/>
      <c r="O391" s="44"/>
      <c r="P391" s="44"/>
      <c r="Q391" s="44"/>
      <c r="R391" s="44"/>
      <c r="S391" s="44"/>
      <c r="T391" s="44"/>
      <c r="U391" s="44"/>
      <c r="V391" s="44"/>
      <c r="W391" s="44"/>
      <c r="X391" s="44"/>
      <c r="Z391" s="900"/>
      <c r="AA391" s="900"/>
      <c r="AB391" s="900"/>
      <c r="AC391" s="900"/>
    </row>
    <row r="392" spans="2:29">
      <c r="B392" s="175"/>
      <c r="I392" s="900"/>
      <c r="K392" s="44"/>
      <c r="L392" s="44"/>
      <c r="M392" s="44"/>
      <c r="N392" s="44"/>
      <c r="O392" s="44"/>
      <c r="P392" s="44"/>
      <c r="Q392" s="44"/>
      <c r="R392" s="44"/>
      <c r="S392" s="44"/>
      <c r="T392" s="44"/>
      <c r="U392" s="44"/>
      <c r="V392" s="44"/>
      <c r="W392" s="44"/>
      <c r="X392" s="44"/>
      <c r="Z392" s="900"/>
      <c r="AA392" s="900"/>
      <c r="AB392" s="900"/>
      <c r="AC392" s="900"/>
    </row>
    <row r="393" spans="2:29">
      <c r="B393" s="175"/>
      <c r="I393" s="900"/>
      <c r="K393" s="44"/>
      <c r="L393" s="44"/>
      <c r="M393" s="44"/>
      <c r="N393" s="44"/>
      <c r="O393" s="44"/>
      <c r="P393" s="44"/>
      <c r="Q393" s="44"/>
      <c r="R393" s="44"/>
      <c r="S393" s="44"/>
      <c r="T393" s="44"/>
      <c r="U393" s="44"/>
      <c r="V393" s="44"/>
      <c r="W393" s="44"/>
      <c r="X393" s="44"/>
      <c r="Z393" s="900"/>
      <c r="AA393" s="900"/>
      <c r="AB393" s="900"/>
      <c r="AC393" s="900"/>
    </row>
    <row r="394" spans="2:29">
      <c r="B394" s="175"/>
      <c r="I394" s="900"/>
      <c r="K394" s="44"/>
      <c r="L394" s="44"/>
      <c r="M394" s="44"/>
      <c r="N394" s="44"/>
      <c r="O394" s="44"/>
      <c r="P394" s="44"/>
      <c r="Q394" s="44"/>
      <c r="R394" s="44"/>
      <c r="S394" s="44"/>
      <c r="T394" s="44"/>
      <c r="U394" s="44"/>
      <c r="V394" s="44"/>
      <c r="W394" s="44"/>
      <c r="X394" s="44"/>
      <c r="Z394" s="900"/>
      <c r="AA394" s="900"/>
      <c r="AB394" s="900"/>
      <c r="AC394" s="900"/>
    </row>
    <row r="395" spans="2:29">
      <c r="B395" s="175"/>
      <c r="I395" s="900"/>
      <c r="K395" s="44"/>
      <c r="L395" s="44"/>
      <c r="M395" s="44"/>
      <c r="N395" s="44"/>
      <c r="O395" s="44"/>
      <c r="P395" s="44"/>
      <c r="Q395" s="44"/>
      <c r="R395" s="44"/>
      <c r="S395" s="44"/>
      <c r="T395" s="44"/>
      <c r="U395" s="44"/>
      <c r="V395" s="44"/>
      <c r="W395" s="44"/>
      <c r="X395" s="44"/>
      <c r="Z395" s="900"/>
      <c r="AA395" s="900"/>
      <c r="AB395" s="900"/>
      <c r="AC395" s="900"/>
    </row>
    <row r="396" spans="2:29">
      <c r="B396" s="175"/>
      <c r="I396" s="900"/>
      <c r="K396" s="44"/>
      <c r="L396" s="44"/>
      <c r="M396" s="44"/>
      <c r="N396" s="44"/>
      <c r="O396" s="44"/>
      <c r="P396" s="44"/>
      <c r="Q396" s="44"/>
      <c r="R396" s="44"/>
      <c r="S396" s="44"/>
      <c r="T396" s="44"/>
      <c r="U396" s="44"/>
      <c r="V396" s="44"/>
      <c r="W396" s="44"/>
      <c r="X396" s="44"/>
      <c r="Z396" s="900"/>
      <c r="AA396" s="900"/>
      <c r="AB396" s="900"/>
      <c r="AC396" s="900"/>
    </row>
    <row r="397" spans="2:29">
      <c r="B397" s="175"/>
      <c r="I397" s="900"/>
      <c r="K397" s="44"/>
      <c r="L397" s="44"/>
      <c r="M397" s="44"/>
      <c r="N397" s="44"/>
      <c r="O397" s="44"/>
      <c r="P397" s="44"/>
      <c r="Q397" s="44"/>
      <c r="R397" s="44"/>
      <c r="S397" s="44"/>
      <c r="T397" s="44"/>
      <c r="U397" s="44"/>
      <c r="V397" s="44"/>
      <c r="W397" s="44"/>
      <c r="X397" s="44"/>
      <c r="Z397" s="900"/>
      <c r="AA397" s="900"/>
      <c r="AB397" s="900"/>
      <c r="AC397" s="900"/>
    </row>
    <row r="398" spans="2:29">
      <c r="B398" s="175"/>
      <c r="I398" s="900"/>
      <c r="K398" s="44"/>
      <c r="L398" s="44"/>
      <c r="M398" s="44"/>
      <c r="N398" s="44"/>
      <c r="O398" s="44"/>
      <c r="P398" s="44"/>
      <c r="Q398" s="44"/>
      <c r="R398" s="44"/>
      <c r="S398" s="44"/>
      <c r="T398" s="44"/>
      <c r="U398" s="44"/>
      <c r="V398" s="44"/>
      <c r="W398" s="44"/>
      <c r="X398" s="44"/>
      <c r="Z398" s="900"/>
      <c r="AA398" s="900"/>
      <c r="AB398" s="900"/>
      <c r="AC398" s="900"/>
    </row>
    <row r="399" spans="2:29">
      <c r="B399" s="175"/>
      <c r="I399" s="900"/>
      <c r="K399" s="44"/>
      <c r="L399" s="44"/>
      <c r="M399" s="44"/>
      <c r="N399" s="44"/>
      <c r="O399" s="44"/>
      <c r="P399" s="44"/>
      <c r="Q399" s="44"/>
      <c r="R399" s="44"/>
      <c r="S399" s="44"/>
      <c r="T399" s="44"/>
      <c r="U399" s="44"/>
      <c r="V399" s="44"/>
      <c r="W399" s="44"/>
      <c r="X399" s="44"/>
      <c r="Z399" s="900"/>
      <c r="AA399" s="900"/>
      <c r="AB399" s="900"/>
      <c r="AC399" s="900"/>
    </row>
    <row r="400" spans="2:29">
      <c r="B400" s="175"/>
      <c r="I400" s="900"/>
      <c r="K400" s="44"/>
      <c r="L400" s="44"/>
      <c r="M400" s="44"/>
      <c r="N400" s="44"/>
      <c r="O400" s="44"/>
      <c r="P400" s="44"/>
      <c r="Q400" s="44"/>
      <c r="R400" s="44"/>
      <c r="S400" s="44"/>
      <c r="T400" s="44"/>
      <c r="U400" s="44"/>
      <c r="V400" s="44"/>
      <c r="W400" s="44"/>
      <c r="X400" s="44"/>
      <c r="Z400" s="900"/>
      <c r="AA400" s="900"/>
      <c r="AB400" s="900"/>
      <c r="AC400" s="900"/>
    </row>
    <row r="401" spans="2:29">
      <c r="B401" s="175"/>
      <c r="I401" s="900"/>
      <c r="K401" s="44"/>
      <c r="L401" s="44"/>
      <c r="M401" s="44"/>
      <c r="N401" s="44"/>
      <c r="O401" s="44"/>
      <c r="P401" s="44"/>
      <c r="Q401" s="44"/>
      <c r="R401" s="44"/>
      <c r="S401" s="44"/>
      <c r="T401" s="44"/>
      <c r="U401" s="44"/>
      <c r="V401" s="44"/>
      <c r="W401" s="44"/>
      <c r="X401" s="44"/>
      <c r="Z401" s="900"/>
      <c r="AA401" s="900"/>
      <c r="AB401" s="900"/>
      <c r="AC401" s="900"/>
    </row>
    <row r="402" spans="2:29">
      <c r="B402" s="175"/>
      <c r="I402" s="900"/>
      <c r="K402" s="44"/>
      <c r="L402" s="44"/>
      <c r="M402" s="44"/>
      <c r="N402" s="44"/>
      <c r="O402" s="44"/>
      <c r="P402" s="44"/>
      <c r="Q402" s="44"/>
      <c r="R402" s="44"/>
      <c r="S402" s="44"/>
      <c r="T402" s="44"/>
      <c r="U402" s="44"/>
      <c r="V402" s="44"/>
      <c r="W402" s="44"/>
      <c r="X402" s="44"/>
      <c r="Z402" s="900"/>
      <c r="AA402" s="900"/>
      <c r="AB402" s="900"/>
      <c r="AC402" s="900"/>
    </row>
    <row r="403" spans="2:29">
      <c r="B403" s="175"/>
      <c r="I403" s="900"/>
      <c r="K403" s="44"/>
      <c r="L403" s="44"/>
      <c r="M403" s="44"/>
      <c r="N403" s="44"/>
      <c r="O403" s="44"/>
      <c r="P403" s="44"/>
      <c r="Q403" s="44"/>
      <c r="R403" s="44"/>
      <c r="S403" s="44"/>
      <c r="T403" s="44"/>
      <c r="U403" s="44"/>
      <c r="V403" s="44"/>
      <c r="W403" s="44"/>
      <c r="X403" s="44"/>
      <c r="Z403" s="900"/>
      <c r="AA403" s="900"/>
      <c r="AB403" s="900"/>
      <c r="AC403" s="900"/>
    </row>
    <row r="404" spans="2:29">
      <c r="B404" s="175"/>
      <c r="I404" s="900"/>
      <c r="K404" s="44"/>
      <c r="L404" s="44"/>
      <c r="M404" s="44"/>
      <c r="N404" s="44"/>
      <c r="O404" s="44"/>
      <c r="P404" s="44"/>
      <c r="Q404" s="44"/>
      <c r="R404" s="44"/>
      <c r="S404" s="44"/>
      <c r="T404" s="44"/>
      <c r="U404" s="44"/>
      <c r="V404" s="44"/>
      <c r="W404" s="44"/>
      <c r="X404" s="44"/>
      <c r="Z404" s="900"/>
      <c r="AA404" s="900"/>
      <c r="AB404" s="900"/>
      <c r="AC404" s="900"/>
    </row>
    <row r="405" spans="2:29">
      <c r="B405" s="175"/>
      <c r="I405" s="900"/>
      <c r="K405" s="44"/>
      <c r="L405" s="44"/>
      <c r="M405" s="44"/>
      <c r="N405" s="44"/>
      <c r="O405" s="44"/>
      <c r="P405" s="44"/>
      <c r="Q405" s="44"/>
      <c r="R405" s="44"/>
      <c r="S405" s="44"/>
      <c r="T405" s="44"/>
      <c r="U405" s="44"/>
      <c r="V405" s="44"/>
      <c r="W405" s="44"/>
      <c r="X405" s="44"/>
      <c r="Z405" s="900"/>
      <c r="AA405" s="900"/>
      <c r="AB405" s="900"/>
      <c r="AC405" s="900"/>
    </row>
    <row r="406" spans="2:29">
      <c r="B406" s="175"/>
      <c r="I406" s="900"/>
      <c r="K406" s="44"/>
      <c r="L406" s="44"/>
      <c r="M406" s="44"/>
      <c r="N406" s="44"/>
      <c r="O406" s="44"/>
      <c r="P406" s="44"/>
      <c r="Q406" s="44"/>
      <c r="R406" s="44"/>
      <c r="S406" s="44"/>
      <c r="T406" s="44"/>
      <c r="U406" s="44"/>
      <c r="V406" s="44"/>
      <c r="W406" s="44"/>
      <c r="X406" s="44"/>
      <c r="Z406" s="900"/>
      <c r="AA406" s="900"/>
      <c r="AB406" s="900"/>
      <c r="AC406" s="900"/>
    </row>
    <row r="407" spans="2:29">
      <c r="B407" s="175"/>
      <c r="I407" s="900"/>
      <c r="K407" s="44"/>
      <c r="L407" s="44"/>
      <c r="M407" s="44"/>
      <c r="N407" s="44"/>
      <c r="O407" s="44"/>
      <c r="P407" s="44"/>
      <c r="Q407" s="44"/>
      <c r="R407" s="44"/>
      <c r="S407" s="44"/>
      <c r="T407" s="44"/>
      <c r="U407" s="44"/>
      <c r="V407" s="44"/>
      <c r="W407" s="44"/>
      <c r="X407" s="44"/>
      <c r="Z407" s="900"/>
      <c r="AA407" s="900"/>
      <c r="AB407" s="900"/>
      <c r="AC407" s="900"/>
    </row>
    <row r="408" spans="2:29">
      <c r="B408" s="175"/>
      <c r="I408" s="900"/>
      <c r="K408" s="44"/>
      <c r="L408" s="44"/>
      <c r="M408" s="44"/>
      <c r="N408" s="44"/>
      <c r="O408" s="44"/>
      <c r="P408" s="44"/>
      <c r="Q408" s="44"/>
      <c r="R408" s="44"/>
      <c r="S408" s="44"/>
      <c r="T408" s="44"/>
      <c r="U408" s="44"/>
      <c r="V408" s="44"/>
      <c r="W408" s="44"/>
      <c r="X408" s="44"/>
      <c r="Z408" s="900"/>
      <c r="AA408" s="900"/>
      <c r="AB408" s="900"/>
      <c r="AC408" s="900"/>
    </row>
    <row r="409" spans="2:29">
      <c r="B409" s="175"/>
      <c r="I409" s="900"/>
      <c r="K409" s="44"/>
      <c r="L409" s="44"/>
      <c r="M409" s="44"/>
      <c r="N409" s="44"/>
      <c r="O409" s="44"/>
      <c r="P409" s="44"/>
      <c r="Q409" s="44"/>
      <c r="R409" s="44"/>
      <c r="S409" s="44"/>
      <c r="T409" s="44"/>
      <c r="U409" s="44"/>
      <c r="V409" s="44"/>
      <c r="W409" s="44"/>
      <c r="X409" s="44"/>
      <c r="Z409" s="900"/>
      <c r="AA409" s="900"/>
      <c r="AB409" s="900"/>
      <c r="AC409" s="900"/>
    </row>
    <row r="410" spans="2:29">
      <c r="B410" s="175"/>
      <c r="I410" s="900"/>
      <c r="K410" s="44"/>
      <c r="L410" s="44"/>
      <c r="M410" s="44"/>
      <c r="N410" s="44"/>
      <c r="O410" s="44"/>
      <c r="P410" s="44"/>
      <c r="Q410" s="44"/>
      <c r="R410" s="44"/>
      <c r="S410" s="44"/>
      <c r="T410" s="44"/>
      <c r="U410" s="44"/>
      <c r="V410" s="44"/>
      <c r="W410" s="44"/>
      <c r="X410" s="44"/>
      <c r="Z410" s="900"/>
      <c r="AA410" s="900"/>
      <c r="AB410" s="900"/>
      <c r="AC410" s="900"/>
    </row>
    <row r="411" spans="2:29">
      <c r="B411" s="175"/>
      <c r="I411" s="900"/>
      <c r="K411" s="44"/>
      <c r="L411" s="44"/>
      <c r="M411" s="44"/>
      <c r="N411" s="44"/>
      <c r="O411" s="44"/>
      <c r="P411" s="44"/>
      <c r="Q411" s="44"/>
      <c r="R411" s="44"/>
      <c r="S411" s="44"/>
      <c r="T411" s="44"/>
      <c r="U411" s="44"/>
      <c r="V411" s="44"/>
      <c r="W411" s="44"/>
      <c r="X411" s="44"/>
      <c r="Z411" s="900"/>
      <c r="AA411" s="900"/>
      <c r="AB411" s="900"/>
      <c r="AC411" s="900"/>
    </row>
    <row r="412" spans="2:29">
      <c r="B412" s="175"/>
      <c r="I412" s="900"/>
      <c r="K412" s="44"/>
      <c r="L412" s="44"/>
      <c r="M412" s="44"/>
      <c r="N412" s="44"/>
      <c r="O412" s="44"/>
      <c r="P412" s="44"/>
      <c r="Q412" s="44"/>
      <c r="R412" s="44"/>
      <c r="S412" s="44"/>
      <c r="T412" s="44"/>
      <c r="U412" s="44"/>
      <c r="V412" s="44"/>
      <c r="W412" s="44"/>
      <c r="X412" s="44"/>
      <c r="Z412" s="900"/>
      <c r="AA412" s="900"/>
      <c r="AB412" s="900"/>
      <c r="AC412" s="900"/>
    </row>
    <row r="413" spans="2:29">
      <c r="B413" s="175"/>
      <c r="I413" s="900"/>
      <c r="K413" s="44"/>
      <c r="L413" s="44"/>
      <c r="M413" s="44"/>
      <c r="N413" s="44"/>
      <c r="O413" s="44"/>
      <c r="P413" s="44"/>
      <c r="Q413" s="44"/>
      <c r="R413" s="44"/>
      <c r="S413" s="44"/>
      <c r="T413" s="44"/>
      <c r="U413" s="44"/>
      <c r="V413" s="44"/>
      <c r="W413" s="44"/>
      <c r="X413" s="44"/>
      <c r="Z413" s="900"/>
      <c r="AA413" s="900"/>
      <c r="AB413" s="900"/>
      <c r="AC413" s="900"/>
    </row>
    <row r="414" spans="2:29">
      <c r="B414" s="175"/>
      <c r="I414" s="900"/>
      <c r="K414" s="44"/>
      <c r="L414" s="44"/>
      <c r="M414" s="44"/>
      <c r="N414" s="44"/>
      <c r="O414" s="44"/>
      <c r="P414" s="44"/>
      <c r="Q414" s="44"/>
      <c r="R414" s="44"/>
      <c r="S414" s="44"/>
      <c r="T414" s="44"/>
      <c r="U414" s="44"/>
      <c r="V414" s="44"/>
      <c r="W414" s="44"/>
      <c r="X414" s="44"/>
      <c r="Z414" s="900"/>
      <c r="AA414" s="900"/>
      <c r="AB414" s="900"/>
      <c r="AC414" s="900"/>
    </row>
    <row r="415" spans="2:29">
      <c r="B415" s="175"/>
      <c r="I415" s="900"/>
      <c r="K415" s="44"/>
      <c r="L415" s="44"/>
      <c r="M415" s="44"/>
      <c r="N415" s="44"/>
      <c r="O415" s="44"/>
      <c r="P415" s="44"/>
      <c r="Q415" s="44"/>
      <c r="R415" s="44"/>
      <c r="S415" s="44"/>
      <c r="T415" s="44"/>
      <c r="U415" s="44"/>
      <c r="V415" s="44"/>
      <c r="W415" s="44"/>
      <c r="X415" s="44"/>
      <c r="Z415" s="900"/>
      <c r="AA415" s="900"/>
      <c r="AB415" s="900"/>
      <c r="AC415" s="900"/>
    </row>
    <row r="416" spans="2:29">
      <c r="B416" s="175"/>
      <c r="I416" s="900"/>
      <c r="K416" s="44"/>
      <c r="L416" s="44"/>
      <c r="M416" s="44"/>
      <c r="N416" s="44"/>
      <c r="O416" s="44"/>
      <c r="P416" s="44"/>
      <c r="Q416" s="44"/>
      <c r="R416" s="44"/>
      <c r="S416" s="44"/>
      <c r="T416" s="44"/>
      <c r="U416" s="44"/>
      <c r="V416" s="44"/>
      <c r="W416" s="44"/>
      <c r="X416" s="44"/>
      <c r="Z416" s="900"/>
      <c r="AA416" s="900"/>
      <c r="AB416" s="900"/>
      <c r="AC416" s="900"/>
    </row>
    <row r="417" spans="2:29">
      <c r="B417" s="175"/>
      <c r="I417" s="900"/>
      <c r="K417" s="44"/>
      <c r="L417" s="44"/>
      <c r="M417" s="44"/>
      <c r="N417" s="44"/>
      <c r="O417" s="44"/>
      <c r="P417" s="44"/>
      <c r="Q417" s="44"/>
      <c r="R417" s="44"/>
      <c r="S417" s="44"/>
      <c r="T417" s="44"/>
      <c r="U417" s="44"/>
      <c r="V417" s="44"/>
      <c r="W417" s="44"/>
      <c r="X417" s="44"/>
      <c r="Z417" s="900"/>
      <c r="AA417" s="900"/>
      <c r="AB417" s="900"/>
      <c r="AC417" s="900"/>
    </row>
    <row r="418" spans="2:29">
      <c r="B418" s="175"/>
      <c r="I418" s="900"/>
      <c r="K418" s="44"/>
      <c r="L418" s="44"/>
      <c r="M418" s="44"/>
      <c r="N418" s="44"/>
      <c r="O418" s="44"/>
      <c r="P418" s="44"/>
      <c r="Q418" s="44"/>
      <c r="R418" s="44"/>
      <c r="S418" s="44"/>
      <c r="T418" s="44"/>
      <c r="U418" s="44"/>
      <c r="V418" s="44"/>
      <c r="W418" s="44"/>
      <c r="X418" s="44"/>
      <c r="Z418" s="900"/>
      <c r="AA418" s="900"/>
      <c r="AB418" s="900"/>
      <c r="AC418" s="900"/>
    </row>
    <row r="419" spans="2:29">
      <c r="B419" s="175"/>
      <c r="I419" s="900"/>
      <c r="K419" s="44"/>
      <c r="L419" s="44"/>
      <c r="M419" s="44"/>
      <c r="N419" s="44"/>
      <c r="O419" s="44"/>
      <c r="P419" s="44"/>
      <c r="Q419" s="44"/>
      <c r="R419" s="44"/>
      <c r="S419" s="44"/>
      <c r="T419" s="44"/>
      <c r="U419" s="44"/>
      <c r="V419" s="44"/>
      <c r="W419" s="44"/>
      <c r="X419" s="44"/>
      <c r="Z419" s="900"/>
      <c r="AA419" s="900"/>
      <c r="AB419" s="900"/>
      <c r="AC419" s="900"/>
    </row>
    <row r="420" spans="2:29">
      <c r="B420" s="175"/>
      <c r="I420" s="900"/>
      <c r="K420" s="44"/>
      <c r="L420" s="44"/>
      <c r="M420" s="44"/>
      <c r="N420" s="44"/>
      <c r="O420" s="44"/>
      <c r="P420" s="44"/>
      <c r="Q420" s="44"/>
      <c r="R420" s="44"/>
      <c r="S420" s="44"/>
      <c r="T420" s="44"/>
      <c r="U420" s="44"/>
      <c r="V420" s="44"/>
      <c r="W420" s="44"/>
      <c r="X420" s="44"/>
      <c r="Z420" s="900"/>
      <c r="AA420" s="900"/>
      <c r="AB420" s="900"/>
      <c r="AC420" s="900"/>
    </row>
    <row r="421" spans="2:29">
      <c r="B421" s="175"/>
      <c r="I421" s="900"/>
      <c r="K421" s="44"/>
      <c r="L421" s="44"/>
      <c r="M421" s="44"/>
      <c r="N421" s="44"/>
      <c r="O421" s="44"/>
      <c r="P421" s="44"/>
      <c r="Q421" s="44"/>
      <c r="R421" s="44"/>
      <c r="S421" s="44"/>
      <c r="T421" s="44"/>
      <c r="U421" s="44"/>
      <c r="V421" s="44"/>
      <c r="W421" s="44"/>
      <c r="X421" s="44"/>
      <c r="Z421" s="900"/>
      <c r="AA421" s="900"/>
      <c r="AB421" s="900"/>
      <c r="AC421" s="900"/>
    </row>
    <row r="422" spans="2:29">
      <c r="B422" s="175"/>
      <c r="I422" s="900"/>
      <c r="K422" s="44"/>
      <c r="L422" s="44"/>
      <c r="M422" s="44"/>
      <c r="N422" s="44"/>
      <c r="O422" s="44"/>
      <c r="P422" s="44"/>
      <c r="Q422" s="44"/>
      <c r="R422" s="44"/>
      <c r="S422" s="44"/>
      <c r="T422" s="44"/>
      <c r="U422" s="44"/>
      <c r="V422" s="44"/>
      <c r="W422" s="44"/>
      <c r="X422" s="44"/>
      <c r="Z422" s="900"/>
      <c r="AA422" s="900"/>
      <c r="AB422" s="900"/>
      <c r="AC422" s="900"/>
    </row>
    <row r="423" spans="2:29">
      <c r="B423" s="175"/>
      <c r="I423" s="900"/>
      <c r="K423" s="44"/>
      <c r="L423" s="44"/>
      <c r="M423" s="44"/>
      <c r="N423" s="44"/>
      <c r="O423" s="44"/>
      <c r="P423" s="44"/>
      <c r="Q423" s="44"/>
      <c r="R423" s="44"/>
      <c r="S423" s="44"/>
      <c r="T423" s="44"/>
      <c r="U423" s="44"/>
      <c r="V423" s="44"/>
      <c r="W423" s="44"/>
      <c r="X423" s="44"/>
      <c r="Z423" s="900"/>
      <c r="AA423" s="900"/>
      <c r="AB423" s="900"/>
      <c r="AC423" s="900"/>
    </row>
    <row r="424" spans="2:29">
      <c r="B424" s="175"/>
      <c r="I424" s="900"/>
      <c r="K424" s="44"/>
      <c r="L424" s="44"/>
      <c r="M424" s="44"/>
      <c r="N424" s="44"/>
      <c r="O424" s="44"/>
      <c r="P424" s="44"/>
      <c r="Q424" s="44"/>
      <c r="R424" s="44"/>
      <c r="S424" s="44"/>
      <c r="T424" s="44"/>
      <c r="U424" s="44"/>
      <c r="V424" s="44"/>
      <c r="W424" s="44"/>
      <c r="X424" s="44"/>
      <c r="Z424" s="900"/>
      <c r="AA424" s="900"/>
      <c r="AB424" s="900"/>
      <c r="AC424" s="900"/>
    </row>
    <row r="425" spans="2:29">
      <c r="B425" s="175"/>
      <c r="I425" s="900"/>
      <c r="K425" s="44"/>
      <c r="L425" s="44"/>
      <c r="M425" s="44"/>
      <c r="N425" s="44"/>
      <c r="O425" s="44"/>
      <c r="P425" s="44"/>
      <c r="Q425" s="44"/>
      <c r="R425" s="44"/>
      <c r="S425" s="44"/>
      <c r="T425" s="44"/>
      <c r="U425" s="44"/>
      <c r="V425" s="44"/>
      <c r="W425" s="44"/>
      <c r="X425" s="44"/>
      <c r="Z425" s="900"/>
      <c r="AA425" s="900"/>
      <c r="AB425" s="900"/>
      <c r="AC425" s="900"/>
    </row>
    <row r="426" spans="2:29">
      <c r="B426" s="175"/>
      <c r="I426" s="900"/>
      <c r="K426" s="44"/>
      <c r="L426" s="44"/>
      <c r="M426" s="44"/>
      <c r="N426" s="44"/>
      <c r="O426" s="44"/>
      <c r="P426" s="44"/>
      <c r="Q426" s="44"/>
      <c r="R426" s="44"/>
      <c r="S426" s="44"/>
      <c r="T426" s="44"/>
      <c r="U426" s="44"/>
      <c r="V426" s="44"/>
      <c r="W426" s="44"/>
      <c r="X426" s="44"/>
      <c r="Z426" s="900"/>
      <c r="AA426" s="900"/>
      <c r="AB426" s="900"/>
      <c r="AC426" s="900"/>
    </row>
    <row r="427" spans="2:29">
      <c r="B427" s="175"/>
      <c r="I427" s="900"/>
      <c r="K427" s="44"/>
      <c r="L427" s="44"/>
      <c r="M427" s="44"/>
      <c r="N427" s="44"/>
      <c r="O427" s="44"/>
      <c r="P427" s="44"/>
      <c r="Q427" s="44"/>
      <c r="R427" s="44"/>
      <c r="S427" s="44"/>
      <c r="T427" s="44"/>
      <c r="U427" s="44"/>
      <c r="V427" s="44"/>
      <c r="W427" s="44"/>
      <c r="X427" s="44"/>
      <c r="Z427" s="900"/>
      <c r="AA427" s="900"/>
      <c r="AB427" s="900"/>
      <c r="AC427" s="900"/>
    </row>
    <row r="428" spans="2:29">
      <c r="B428" s="175"/>
      <c r="I428" s="900"/>
      <c r="K428" s="44"/>
      <c r="L428" s="44"/>
      <c r="M428" s="44"/>
      <c r="N428" s="44"/>
      <c r="O428" s="44"/>
      <c r="P428" s="44"/>
      <c r="Q428" s="44"/>
      <c r="R428" s="44"/>
      <c r="S428" s="44"/>
      <c r="T428" s="44"/>
      <c r="U428" s="44"/>
      <c r="V428" s="44"/>
      <c r="W428" s="44"/>
      <c r="X428" s="44"/>
      <c r="Z428" s="900"/>
      <c r="AA428" s="900"/>
      <c r="AB428" s="900"/>
      <c r="AC428" s="900"/>
    </row>
    <row r="429" spans="2:29">
      <c r="B429" s="175"/>
      <c r="I429" s="900"/>
      <c r="K429" s="44"/>
      <c r="L429" s="44"/>
      <c r="M429" s="44"/>
      <c r="N429" s="44"/>
      <c r="O429" s="44"/>
      <c r="P429" s="44"/>
      <c r="Q429" s="44"/>
      <c r="R429" s="44"/>
      <c r="S429" s="44"/>
      <c r="T429" s="44"/>
      <c r="U429" s="44"/>
      <c r="V429" s="44"/>
      <c r="W429" s="44"/>
      <c r="X429" s="44"/>
      <c r="Z429" s="900"/>
      <c r="AA429" s="900"/>
      <c r="AB429" s="900"/>
      <c r="AC429" s="900"/>
    </row>
    <row r="430" spans="2:29">
      <c r="B430" s="175"/>
      <c r="I430" s="900"/>
      <c r="K430" s="44"/>
      <c r="L430" s="44"/>
      <c r="M430" s="44"/>
      <c r="N430" s="44"/>
      <c r="O430" s="44"/>
      <c r="P430" s="44"/>
      <c r="Q430" s="44"/>
      <c r="R430" s="44"/>
      <c r="S430" s="44"/>
      <c r="T430" s="44"/>
      <c r="U430" s="44"/>
      <c r="V430" s="44"/>
      <c r="W430" s="44"/>
      <c r="X430" s="44"/>
      <c r="Z430" s="900"/>
      <c r="AA430" s="900"/>
      <c r="AB430" s="900"/>
      <c r="AC430" s="900"/>
    </row>
    <row r="431" spans="2:29">
      <c r="B431" s="175"/>
      <c r="I431" s="900"/>
      <c r="K431" s="44"/>
      <c r="L431" s="44"/>
      <c r="M431" s="44"/>
      <c r="N431" s="44"/>
      <c r="O431" s="44"/>
      <c r="P431" s="44"/>
      <c r="Q431" s="44"/>
      <c r="R431" s="44"/>
      <c r="S431" s="44"/>
      <c r="T431" s="44"/>
      <c r="U431" s="44"/>
      <c r="V431" s="44"/>
      <c r="W431" s="44"/>
      <c r="X431" s="44"/>
      <c r="Z431" s="900"/>
      <c r="AA431" s="900"/>
      <c r="AB431" s="900"/>
      <c r="AC431" s="900"/>
    </row>
    <row r="432" spans="2:29">
      <c r="B432" s="175"/>
      <c r="I432" s="900"/>
      <c r="K432" s="44"/>
      <c r="L432" s="44"/>
      <c r="M432" s="44"/>
      <c r="N432" s="44"/>
      <c r="O432" s="44"/>
      <c r="P432" s="44"/>
      <c r="Q432" s="44"/>
      <c r="R432" s="44"/>
      <c r="S432" s="44"/>
      <c r="T432" s="44"/>
      <c r="U432" s="44"/>
      <c r="V432" s="44"/>
      <c r="W432" s="44"/>
      <c r="X432" s="44"/>
      <c r="Z432" s="900"/>
      <c r="AA432" s="900"/>
      <c r="AB432" s="900"/>
      <c r="AC432" s="900"/>
    </row>
    <row r="433" spans="2:29">
      <c r="B433" s="175"/>
      <c r="I433" s="900"/>
      <c r="K433" s="44"/>
      <c r="L433" s="44"/>
      <c r="M433" s="44"/>
      <c r="N433" s="44"/>
      <c r="O433" s="44"/>
      <c r="P433" s="44"/>
      <c r="Q433" s="44"/>
      <c r="R433" s="44"/>
      <c r="S433" s="44"/>
      <c r="T433" s="44"/>
      <c r="U433" s="44"/>
      <c r="V433" s="44"/>
      <c r="W433" s="44"/>
      <c r="X433" s="44"/>
      <c r="Z433" s="900"/>
      <c r="AA433" s="900"/>
      <c r="AB433" s="900"/>
      <c r="AC433" s="900"/>
    </row>
    <row r="434" spans="2:29">
      <c r="B434" s="175"/>
      <c r="I434" s="900"/>
      <c r="K434" s="44"/>
      <c r="L434" s="44"/>
      <c r="M434" s="44"/>
      <c r="N434" s="44"/>
      <c r="O434" s="44"/>
      <c r="P434" s="44"/>
      <c r="Q434" s="44"/>
      <c r="R434" s="44"/>
      <c r="S434" s="44"/>
      <c r="T434" s="44"/>
      <c r="U434" s="44"/>
      <c r="V434" s="44"/>
      <c r="W434" s="44"/>
      <c r="X434" s="44"/>
      <c r="Z434" s="900"/>
      <c r="AA434" s="900"/>
      <c r="AB434" s="900"/>
      <c r="AC434" s="900"/>
    </row>
    <row r="435" spans="2:29">
      <c r="B435" s="175"/>
      <c r="I435" s="900"/>
      <c r="K435" s="44"/>
      <c r="L435" s="44"/>
      <c r="M435" s="44"/>
      <c r="N435" s="44"/>
      <c r="O435" s="44"/>
      <c r="P435" s="44"/>
      <c r="Q435" s="44"/>
      <c r="R435" s="44"/>
      <c r="S435" s="44"/>
      <c r="T435" s="44"/>
      <c r="U435" s="44"/>
      <c r="V435" s="44"/>
      <c r="W435" s="44"/>
      <c r="X435" s="44"/>
      <c r="Z435" s="900"/>
      <c r="AA435" s="900"/>
      <c r="AB435" s="900"/>
      <c r="AC435" s="900"/>
    </row>
    <row r="436" spans="2:29">
      <c r="B436" s="175"/>
      <c r="I436" s="900"/>
      <c r="K436" s="44"/>
      <c r="L436" s="44"/>
      <c r="M436" s="44"/>
      <c r="N436" s="44"/>
      <c r="O436" s="44"/>
      <c r="P436" s="44"/>
      <c r="Q436" s="44"/>
      <c r="R436" s="44"/>
      <c r="S436" s="44"/>
      <c r="T436" s="44"/>
      <c r="U436" s="44"/>
      <c r="V436" s="44"/>
      <c r="W436" s="44"/>
      <c r="X436" s="44"/>
      <c r="Z436" s="900"/>
      <c r="AA436" s="900"/>
      <c r="AB436" s="900"/>
      <c r="AC436" s="900"/>
    </row>
    <row r="437" spans="2:29">
      <c r="B437" s="175"/>
      <c r="I437" s="900"/>
      <c r="K437" s="44"/>
      <c r="L437" s="44"/>
      <c r="M437" s="44"/>
      <c r="N437" s="44"/>
      <c r="O437" s="44"/>
      <c r="P437" s="44"/>
      <c r="Q437" s="44"/>
      <c r="R437" s="44"/>
      <c r="S437" s="44"/>
      <c r="T437" s="44"/>
      <c r="U437" s="44"/>
      <c r="V437" s="44"/>
      <c r="W437" s="44"/>
      <c r="X437" s="44"/>
      <c r="Z437" s="900"/>
      <c r="AA437" s="900"/>
      <c r="AB437" s="900"/>
      <c r="AC437" s="900"/>
    </row>
    <row r="438" spans="2:29">
      <c r="B438" s="175"/>
      <c r="I438" s="900"/>
      <c r="K438" s="44"/>
      <c r="L438" s="44"/>
      <c r="M438" s="44"/>
      <c r="N438" s="44"/>
      <c r="O438" s="44"/>
      <c r="P438" s="44"/>
      <c r="Q438" s="44"/>
      <c r="R438" s="44"/>
      <c r="S438" s="44"/>
      <c r="T438" s="44"/>
      <c r="U438" s="44"/>
      <c r="V438" s="44"/>
      <c r="W438" s="44"/>
      <c r="X438" s="44"/>
      <c r="Z438" s="900"/>
      <c r="AA438" s="900"/>
      <c r="AB438" s="900"/>
      <c r="AC438" s="900"/>
    </row>
    <row r="439" spans="2:29">
      <c r="B439" s="175"/>
      <c r="I439" s="900"/>
      <c r="K439" s="44"/>
      <c r="L439" s="44"/>
      <c r="M439" s="44"/>
      <c r="N439" s="44"/>
      <c r="O439" s="44"/>
      <c r="P439" s="44"/>
      <c r="Q439" s="44"/>
      <c r="R439" s="44"/>
      <c r="S439" s="44"/>
      <c r="T439" s="44"/>
      <c r="U439" s="44"/>
      <c r="V439" s="44"/>
      <c r="W439" s="44"/>
      <c r="X439" s="44"/>
      <c r="Z439" s="900"/>
      <c r="AA439" s="900"/>
      <c r="AB439" s="900"/>
      <c r="AC439" s="900"/>
    </row>
    <row r="440" spans="2:29">
      <c r="B440" s="175"/>
      <c r="I440" s="900"/>
      <c r="K440" s="44"/>
      <c r="L440" s="44"/>
      <c r="M440" s="44"/>
      <c r="N440" s="44"/>
      <c r="O440" s="44"/>
      <c r="P440" s="44"/>
      <c r="Q440" s="44"/>
      <c r="R440" s="44"/>
      <c r="S440" s="44"/>
      <c r="T440" s="44"/>
      <c r="U440" s="44"/>
      <c r="V440" s="44"/>
      <c r="W440" s="44"/>
      <c r="X440" s="44"/>
      <c r="Z440" s="900"/>
      <c r="AA440" s="900"/>
      <c r="AB440" s="900"/>
      <c r="AC440" s="900"/>
    </row>
    <row r="441" spans="2:29">
      <c r="B441" s="175"/>
      <c r="I441" s="900"/>
      <c r="K441" s="44"/>
      <c r="L441" s="44"/>
      <c r="M441" s="44"/>
      <c r="N441" s="44"/>
      <c r="O441" s="44"/>
      <c r="P441" s="44"/>
      <c r="Q441" s="44"/>
      <c r="R441" s="44"/>
      <c r="S441" s="44"/>
      <c r="T441" s="44"/>
      <c r="U441" s="44"/>
      <c r="V441" s="44"/>
      <c r="W441" s="44"/>
      <c r="X441" s="44"/>
      <c r="Z441" s="900"/>
      <c r="AA441" s="900"/>
      <c r="AB441" s="900"/>
      <c r="AC441" s="900"/>
    </row>
    <row r="442" spans="2:29">
      <c r="B442" s="175"/>
      <c r="I442" s="900"/>
      <c r="K442" s="44"/>
      <c r="L442" s="44"/>
      <c r="M442" s="44"/>
      <c r="N442" s="44"/>
      <c r="O442" s="44"/>
      <c r="P442" s="44"/>
      <c r="Q442" s="44"/>
      <c r="R442" s="44"/>
      <c r="S442" s="44"/>
      <c r="T442" s="44"/>
      <c r="U442" s="44"/>
      <c r="V442" s="44"/>
      <c r="W442" s="44"/>
      <c r="X442" s="44"/>
      <c r="Z442" s="900"/>
      <c r="AA442" s="900"/>
      <c r="AB442" s="900"/>
      <c r="AC442" s="900"/>
    </row>
    <row r="443" spans="2:29">
      <c r="B443" s="175"/>
      <c r="I443" s="900"/>
      <c r="K443" s="44"/>
      <c r="L443" s="44"/>
      <c r="M443" s="44"/>
      <c r="N443" s="44"/>
      <c r="O443" s="44"/>
      <c r="P443" s="44"/>
      <c r="Q443" s="44"/>
      <c r="R443" s="44"/>
      <c r="S443" s="44"/>
      <c r="T443" s="44"/>
      <c r="U443" s="44"/>
      <c r="V443" s="44"/>
      <c r="W443" s="44"/>
      <c r="X443" s="44"/>
      <c r="Z443" s="900"/>
      <c r="AA443" s="900"/>
      <c r="AB443" s="900"/>
      <c r="AC443" s="900"/>
    </row>
    <row r="444" spans="2:29">
      <c r="B444" s="175"/>
      <c r="I444" s="900"/>
      <c r="K444" s="44"/>
      <c r="L444" s="44"/>
      <c r="M444" s="44"/>
      <c r="N444" s="44"/>
      <c r="O444" s="44"/>
      <c r="P444" s="44"/>
      <c r="Q444" s="44"/>
      <c r="R444" s="44"/>
      <c r="S444" s="44"/>
      <c r="T444" s="44"/>
      <c r="U444" s="44"/>
      <c r="V444" s="44"/>
      <c r="W444" s="44"/>
      <c r="X444" s="44"/>
      <c r="Z444" s="900"/>
      <c r="AA444" s="900"/>
      <c r="AB444" s="900"/>
      <c r="AC444" s="900"/>
    </row>
    <row r="445" spans="2:29">
      <c r="B445" s="175"/>
      <c r="I445" s="900"/>
      <c r="K445" s="44"/>
      <c r="L445" s="44"/>
      <c r="M445" s="44"/>
      <c r="N445" s="44"/>
      <c r="O445" s="44"/>
      <c r="P445" s="44"/>
      <c r="Q445" s="44"/>
      <c r="R445" s="44"/>
      <c r="S445" s="44"/>
      <c r="T445" s="44"/>
      <c r="U445" s="44"/>
      <c r="V445" s="44"/>
      <c r="W445" s="44"/>
      <c r="X445" s="44"/>
      <c r="Z445" s="900"/>
      <c r="AA445" s="900"/>
      <c r="AB445" s="900"/>
      <c r="AC445" s="900"/>
    </row>
    <row r="446" spans="2:29">
      <c r="B446" s="175"/>
      <c r="I446" s="900"/>
      <c r="K446" s="44"/>
      <c r="L446" s="44"/>
      <c r="M446" s="44"/>
      <c r="N446" s="44"/>
      <c r="O446" s="44"/>
      <c r="P446" s="44"/>
      <c r="Q446" s="44"/>
      <c r="R446" s="44"/>
      <c r="S446" s="44"/>
      <c r="T446" s="44"/>
      <c r="U446" s="44"/>
      <c r="V446" s="44"/>
      <c r="W446" s="44"/>
      <c r="X446" s="44"/>
      <c r="Z446" s="900"/>
      <c r="AA446" s="900"/>
      <c r="AB446" s="900"/>
      <c r="AC446" s="900"/>
    </row>
    <row r="447" spans="2:29">
      <c r="B447" s="175"/>
      <c r="I447" s="900"/>
      <c r="K447" s="44"/>
      <c r="L447" s="44"/>
      <c r="M447" s="44"/>
      <c r="N447" s="44"/>
      <c r="O447" s="44"/>
      <c r="P447" s="44"/>
      <c r="Q447" s="44"/>
      <c r="R447" s="44"/>
      <c r="S447" s="44"/>
      <c r="T447" s="44"/>
      <c r="U447" s="44"/>
      <c r="V447" s="44"/>
      <c r="W447" s="44"/>
      <c r="X447" s="44"/>
      <c r="Z447" s="900"/>
      <c r="AA447" s="900"/>
      <c r="AB447" s="900"/>
      <c r="AC447" s="900"/>
    </row>
    <row r="448" spans="2:29">
      <c r="B448" s="175"/>
      <c r="I448" s="900"/>
      <c r="K448" s="44"/>
      <c r="L448" s="44"/>
      <c r="M448" s="44"/>
      <c r="N448" s="44"/>
      <c r="O448" s="44"/>
      <c r="P448" s="44"/>
      <c r="Q448" s="44"/>
      <c r="R448" s="44"/>
      <c r="S448" s="44"/>
      <c r="T448" s="44"/>
      <c r="U448" s="44"/>
      <c r="V448" s="44"/>
      <c r="W448" s="44"/>
      <c r="X448" s="44"/>
      <c r="Z448" s="900"/>
      <c r="AA448" s="900"/>
      <c r="AB448" s="900"/>
      <c r="AC448" s="900"/>
    </row>
    <row r="449" spans="2:29">
      <c r="B449" s="175"/>
      <c r="I449" s="900"/>
      <c r="K449" s="44"/>
      <c r="L449" s="44"/>
      <c r="M449" s="44"/>
      <c r="N449" s="44"/>
      <c r="O449" s="44"/>
      <c r="P449" s="44"/>
      <c r="Q449" s="44"/>
      <c r="R449" s="44"/>
      <c r="S449" s="44"/>
      <c r="T449" s="44"/>
      <c r="U449" s="44"/>
      <c r="V449" s="44"/>
      <c r="W449" s="44"/>
      <c r="X449" s="44"/>
      <c r="Z449" s="900"/>
      <c r="AA449" s="900"/>
      <c r="AB449" s="900"/>
      <c r="AC449" s="900"/>
    </row>
    <row r="450" spans="2:29">
      <c r="B450" s="175"/>
      <c r="I450" s="900"/>
      <c r="K450" s="44"/>
      <c r="L450" s="44"/>
      <c r="M450" s="44"/>
      <c r="N450" s="44"/>
      <c r="O450" s="44"/>
      <c r="P450" s="44"/>
      <c r="Q450" s="44"/>
      <c r="R450" s="44"/>
      <c r="S450" s="44"/>
      <c r="T450" s="44"/>
      <c r="U450" s="44"/>
      <c r="V450" s="44"/>
      <c r="W450" s="44"/>
      <c r="X450" s="44"/>
      <c r="Z450" s="900"/>
      <c r="AA450" s="900"/>
      <c r="AB450" s="900"/>
      <c r="AC450" s="900"/>
    </row>
    <row r="451" spans="2:29">
      <c r="B451" s="175"/>
      <c r="I451" s="900"/>
      <c r="K451" s="44"/>
      <c r="L451" s="44"/>
      <c r="M451" s="44"/>
      <c r="N451" s="44"/>
      <c r="O451" s="44"/>
      <c r="P451" s="44"/>
      <c r="Q451" s="44"/>
      <c r="R451" s="44"/>
      <c r="S451" s="44"/>
      <c r="T451" s="44"/>
      <c r="U451" s="44"/>
      <c r="V451" s="44"/>
      <c r="W451" s="44"/>
      <c r="X451" s="44"/>
      <c r="Z451" s="900"/>
      <c r="AA451" s="900"/>
      <c r="AB451" s="900"/>
      <c r="AC451" s="900"/>
    </row>
    <row r="452" spans="2:29">
      <c r="B452" s="175"/>
      <c r="I452" s="900"/>
      <c r="K452" s="44"/>
      <c r="L452" s="44"/>
      <c r="M452" s="44"/>
      <c r="N452" s="44"/>
      <c r="O452" s="44"/>
      <c r="P452" s="44"/>
      <c r="Q452" s="44"/>
      <c r="R452" s="44"/>
      <c r="S452" s="44"/>
      <c r="T452" s="44"/>
      <c r="U452" s="44"/>
      <c r="V452" s="44"/>
      <c r="W452" s="44"/>
      <c r="X452" s="44"/>
      <c r="Z452" s="900"/>
      <c r="AA452" s="900"/>
      <c r="AB452" s="900"/>
      <c r="AC452" s="900"/>
    </row>
    <row r="453" spans="2:29">
      <c r="B453" s="175"/>
      <c r="I453" s="900"/>
      <c r="K453" s="44"/>
      <c r="L453" s="44"/>
      <c r="M453" s="44"/>
      <c r="N453" s="44"/>
      <c r="O453" s="44"/>
      <c r="P453" s="44"/>
      <c r="Q453" s="44"/>
      <c r="R453" s="44"/>
      <c r="S453" s="44"/>
      <c r="T453" s="44"/>
      <c r="U453" s="44"/>
      <c r="V453" s="44"/>
      <c r="W453" s="44"/>
      <c r="X453" s="44"/>
      <c r="Z453" s="900"/>
      <c r="AA453" s="900"/>
      <c r="AB453" s="900"/>
      <c r="AC453" s="900"/>
    </row>
    <row r="454" spans="2:29">
      <c r="B454" s="175"/>
      <c r="I454" s="900"/>
      <c r="K454" s="44"/>
      <c r="L454" s="44"/>
      <c r="M454" s="44"/>
      <c r="N454" s="44"/>
      <c r="O454" s="44"/>
      <c r="P454" s="44"/>
      <c r="Q454" s="44"/>
      <c r="R454" s="44"/>
      <c r="S454" s="44"/>
      <c r="T454" s="44"/>
      <c r="U454" s="44"/>
      <c r="V454" s="44"/>
      <c r="W454" s="44"/>
      <c r="X454" s="44"/>
      <c r="Z454" s="900"/>
      <c r="AA454" s="900"/>
      <c r="AB454" s="900"/>
      <c r="AC454" s="900"/>
    </row>
    <row r="455" spans="2:29">
      <c r="B455" s="175"/>
      <c r="I455" s="900"/>
      <c r="K455" s="44"/>
      <c r="L455" s="44"/>
      <c r="M455" s="44"/>
      <c r="N455" s="44"/>
      <c r="O455" s="44"/>
      <c r="P455" s="44"/>
      <c r="Q455" s="44"/>
      <c r="R455" s="44"/>
      <c r="S455" s="44"/>
      <c r="T455" s="44"/>
      <c r="U455" s="44"/>
      <c r="V455" s="44"/>
      <c r="W455" s="44"/>
      <c r="X455" s="44"/>
      <c r="Z455" s="900"/>
      <c r="AA455" s="900"/>
      <c r="AB455" s="900"/>
      <c r="AC455" s="900"/>
    </row>
    <row r="456" spans="2:29">
      <c r="B456" s="175"/>
      <c r="I456" s="900"/>
      <c r="K456" s="44"/>
      <c r="L456" s="44"/>
      <c r="M456" s="44"/>
      <c r="N456" s="44"/>
      <c r="O456" s="44"/>
      <c r="P456" s="44"/>
      <c r="Q456" s="44"/>
      <c r="R456" s="44"/>
      <c r="S456" s="44"/>
      <c r="T456" s="44"/>
      <c r="U456" s="44"/>
      <c r="V456" s="44"/>
      <c r="W456" s="44"/>
      <c r="X456" s="44"/>
      <c r="Z456" s="900"/>
      <c r="AA456" s="900"/>
      <c r="AB456" s="900"/>
      <c r="AC456" s="900"/>
    </row>
    <row r="457" spans="2:29">
      <c r="B457" s="175"/>
      <c r="I457" s="900"/>
      <c r="K457" s="900"/>
      <c r="Q457" s="803"/>
      <c r="S457" s="803"/>
      <c r="T457" s="803"/>
      <c r="U457" s="803"/>
      <c r="V457" s="803"/>
      <c r="W457" s="803"/>
      <c r="X457" s="900"/>
      <c r="Z457" s="900"/>
      <c r="AA457" s="900"/>
      <c r="AB457" s="900"/>
      <c r="AC457" s="900"/>
    </row>
    <row r="458" spans="2:29">
      <c r="B458" s="175"/>
      <c r="I458" s="900"/>
      <c r="K458" s="900"/>
      <c r="Q458" s="803"/>
      <c r="S458" s="803"/>
      <c r="T458" s="803"/>
      <c r="U458" s="803"/>
      <c r="V458" s="803"/>
      <c r="W458" s="803"/>
      <c r="X458" s="900"/>
      <c r="Z458" s="900"/>
      <c r="AA458" s="900"/>
      <c r="AB458" s="900"/>
      <c r="AC458" s="900"/>
    </row>
    <row r="459" spans="2:29">
      <c r="B459" s="175"/>
      <c r="I459" s="900"/>
      <c r="K459" s="900"/>
      <c r="Q459" s="803"/>
      <c r="S459" s="803"/>
      <c r="T459" s="803"/>
      <c r="U459" s="803"/>
      <c r="V459" s="803"/>
      <c r="W459" s="803"/>
      <c r="X459" s="900"/>
      <c r="Z459" s="900"/>
      <c r="AA459" s="900"/>
      <c r="AB459" s="900"/>
      <c r="AC459" s="900"/>
    </row>
    <row r="460" spans="2:29">
      <c r="B460" s="175"/>
      <c r="I460" s="900"/>
      <c r="K460" s="900"/>
      <c r="Q460" s="803"/>
      <c r="S460" s="803"/>
      <c r="T460" s="803"/>
      <c r="U460" s="803"/>
      <c r="V460" s="803"/>
      <c r="W460" s="803"/>
      <c r="X460" s="900"/>
      <c r="Z460" s="900"/>
      <c r="AA460" s="900"/>
      <c r="AB460" s="900"/>
      <c r="AC460" s="900"/>
    </row>
    <row r="461" spans="2:29">
      <c r="B461" s="175"/>
      <c r="I461" s="900"/>
      <c r="K461" s="900"/>
      <c r="Q461" s="803"/>
      <c r="S461" s="803"/>
      <c r="T461" s="803"/>
      <c r="U461" s="803"/>
      <c r="V461" s="803"/>
      <c r="W461" s="803"/>
      <c r="X461" s="900"/>
      <c r="Z461" s="900"/>
      <c r="AA461" s="900"/>
      <c r="AB461" s="900"/>
      <c r="AC461" s="900"/>
    </row>
    <row r="462" spans="2:29">
      <c r="B462" s="175"/>
      <c r="I462" s="900"/>
      <c r="K462" s="900"/>
      <c r="Q462" s="803"/>
      <c r="S462" s="803"/>
      <c r="T462" s="803"/>
      <c r="U462" s="803"/>
      <c r="V462" s="803"/>
      <c r="W462" s="803"/>
      <c r="X462" s="900"/>
      <c r="Z462" s="900"/>
      <c r="AA462" s="900"/>
      <c r="AB462" s="900"/>
      <c r="AC462" s="900"/>
    </row>
    <row r="463" spans="2:29">
      <c r="B463" s="175"/>
      <c r="I463" s="900"/>
      <c r="K463" s="900"/>
      <c r="Q463" s="803"/>
      <c r="S463" s="803"/>
      <c r="T463" s="803"/>
      <c r="U463" s="803"/>
      <c r="V463" s="803"/>
      <c r="W463" s="803"/>
      <c r="X463" s="900"/>
      <c r="Z463" s="900"/>
      <c r="AA463" s="900"/>
      <c r="AB463" s="900"/>
      <c r="AC463" s="900"/>
    </row>
    <row r="464" spans="2:29">
      <c r="B464" s="175"/>
      <c r="I464" s="900"/>
      <c r="K464" s="900"/>
      <c r="Q464" s="803"/>
      <c r="S464" s="803"/>
      <c r="T464" s="803"/>
      <c r="U464" s="803"/>
      <c r="V464" s="803"/>
      <c r="W464" s="803"/>
      <c r="X464" s="900"/>
      <c r="Z464" s="900"/>
      <c r="AA464" s="900"/>
      <c r="AB464" s="900"/>
      <c r="AC464" s="900"/>
    </row>
    <row r="465" spans="2:29">
      <c r="B465" s="175"/>
      <c r="I465" s="900"/>
      <c r="K465" s="900"/>
      <c r="Q465" s="803"/>
      <c r="S465" s="803"/>
      <c r="T465" s="803"/>
      <c r="U465" s="803"/>
      <c r="V465" s="803"/>
      <c r="W465" s="803"/>
      <c r="X465" s="900"/>
      <c r="Z465" s="900"/>
      <c r="AA465" s="900"/>
      <c r="AB465" s="900"/>
      <c r="AC465" s="900"/>
    </row>
    <row r="466" spans="2:29">
      <c r="B466" s="175"/>
      <c r="I466" s="900"/>
      <c r="K466" s="900"/>
      <c r="Q466" s="803"/>
      <c r="S466" s="803"/>
      <c r="T466" s="803"/>
      <c r="U466" s="803"/>
      <c r="V466" s="803"/>
      <c r="W466" s="803"/>
      <c r="X466" s="900"/>
      <c r="Z466" s="900"/>
      <c r="AA466" s="900"/>
      <c r="AB466" s="900"/>
      <c r="AC466" s="900"/>
    </row>
    <row r="467" spans="2:29">
      <c r="B467" s="175"/>
      <c r="I467" s="900"/>
      <c r="K467" s="900"/>
      <c r="Q467" s="803"/>
      <c r="S467" s="803"/>
      <c r="T467" s="803"/>
      <c r="U467" s="803"/>
      <c r="V467" s="803"/>
      <c r="W467" s="803"/>
      <c r="X467" s="900"/>
      <c r="Z467" s="900"/>
      <c r="AA467" s="900"/>
      <c r="AB467" s="900"/>
      <c r="AC467" s="900"/>
    </row>
    <row r="468" spans="2:29">
      <c r="B468" s="175"/>
      <c r="I468" s="900"/>
      <c r="K468" s="900"/>
      <c r="Q468" s="803"/>
      <c r="S468" s="803"/>
      <c r="T468" s="803"/>
      <c r="U468" s="803"/>
      <c r="V468" s="803"/>
      <c r="W468" s="803"/>
      <c r="X468" s="900"/>
      <c r="Z468" s="900"/>
      <c r="AA468" s="900"/>
      <c r="AB468" s="900"/>
      <c r="AC468" s="900"/>
    </row>
    <row r="469" spans="2:29">
      <c r="B469" s="175"/>
      <c r="I469" s="900"/>
      <c r="K469" s="900"/>
      <c r="Q469" s="803"/>
      <c r="S469" s="803"/>
      <c r="T469" s="803"/>
      <c r="U469" s="803"/>
      <c r="V469" s="803"/>
      <c r="W469" s="803"/>
      <c r="X469" s="900"/>
      <c r="Z469" s="900"/>
      <c r="AA469" s="900"/>
      <c r="AB469" s="900"/>
      <c r="AC469" s="900"/>
    </row>
    <row r="470" spans="2:29">
      <c r="B470" s="175"/>
      <c r="I470" s="900"/>
      <c r="K470" s="900"/>
      <c r="Q470" s="803"/>
      <c r="S470" s="803"/>
      <c r="T470" s="803"/>
      <c r="U470" s="803"/>
      <c r="V470" s="803"/>
      <c r="W470" s="803"/>
      <c r="X470" s="900"/>
      <c r="Z470" s="900"/>
      <c r="AA470" s="900"/>
      <c r="AB470" s="900"/>
      <c r="AC470" s="900"/>
    </row>
    <row r="471" spans="2:29">
      <c r="B471" s="175"/>
      <c r="I471" s="900"/>
      <c r="K471" s="900"/>
      <c r="Q471" s="803"/>
      <c r="S471" s="803"/>
      <c r="T471" s="803"/>
      <c r="U471" s="803"/>
      <c r="V471" s="803"/>
      <c r="W471" s="803"/>
      <c r="X471" s="900"/>
      <c r="Z471" s="900"/>
      <c r="AA471" s="900"/>
      <c r="AB471" s="900"/>
      <c r="AC471" s="900"/>
    </row>
    <row r="472" spans="2:29">
      <c r="B472" s="175"/>
      <c r="I472" s="900"/>
      <c r="K472" s="900"/>
      <c r="Q472" s="803"/>
      <c r="S472" s="803"/>
      <c r="T472" s="803"/>
      <c r="U472" s="803"/>
      <c r="V472" s="803"/>
      <c r="W472" s="803"/>
      <c r="X472" s="900"/>
      <c r="Z472" s="900"/>
      <c r="AA472" s="900"/>
      <c r="AB472" s="900"/>
      <c r="AC472" s="900"/>
    </row>
    <row r="473" spans="2:29">
      <c r="B473" s="175"/>
      <c r="I473" s="900"/>
      <c r="K473" s="900"/>
      <c r="Q473" s="803"/>
      <c r="S473" s="803"/>
      <c r="T473" s="803"/>
      <c r="U473" s="803"/>
      <c r="V473" s="803"/>
      <c r="W473" s="803"/>
      <c r="X473" s="900"/>
      <c r="Z473" s="900"/>
      <c r="AA473" s="900"/>
      <c r="AB473" s="900"/>
      <c r="AC473" s="900"/>
    </row>
    <row r="474" spans="2:29">
      <c r="B474" s="175"/>
      <c r="I474" s="900"/>
      <c r="K474" s="900"/>
      <c r="Q474" s="803"/>
      <c r="S474" s="803"/>
      <c r="T474" s="803"/>
      <c r="U474" s="803"/>
      <c r="V474" s="803"/>
      <c r="W474" s="803"/>
      <c r="X474" s="900"/>
      <c r="Z474" s="900"/>
      <c r="AA474" s="900"/>
      <c r="AB474" s="900"/>
      <c r="AC474" s="900"/>
    </row>
    <row r="475" spans="2:29">
      <c r="B475" s="175"/>
      <c r="I475" s="900"/>
      <c r="K475" s="900"/>
      <c r="Q475" s="803"/>
      <c r="S475" s="803"/>
      <c r="T475" s="803"/>
      <c r="U475" s="803"/>
      <c r="V475" s="803"/>
      <c r="W475" s="803"/>
      <c r="X475" s="900"/>
      <c r="Z475" s="900"/>
      <c r="AA475" s="900"/>
      <c r="AB475" s="900"/>
      <c r="AC475" s="900"/>
    </row>
    <row r="476" spans="2:29">
      <c r="B476" s="175"/>
      <c r="I476" s="900"/>
      <c r="K476" s="900"/>
      <c r="Q476" s="803"/>
      <c r="S476" s="803"/>
      <c r="T476" s="803"/>
      <c r="U476" s="803"/>
      <c r="V476" s="803"/>
      <c r="W476" s="803"/>
      <c r="X476" s="900"/>
      <c r="Z476" s="900"/>
      <c r="AA476" s="900"/>
      <c r="AB476" s="900"/>
      <c r="AC476" s="900"/>
    </row>
    <row r="477" spans="2:29">
      <c r="B477" s="175"/>
      <c r="I477" s="900"/>
      <c r="K477" s="900"/>
      <c r="Q477" s="803"/>
      <c r="S477" s="803"/>
      <c r="T477" s="803"/>
      <c r="U477" s="803"/>
      <c r="V477" s="803"/>
      <c r="W477" s="803"/>
      <c r="X477" s="900"/>
      <c r="Z477" s="900"/>
      <c r="AA477" s="900"/>
      <c r="AB477" s="900"/>
      <c r="AC477" s="900"/>
    </row>
    <row r="478" spans="2:29">
      <c r="B478" s="175"/>
      <c r="I478" s="900"/>
      <c r="K478" s="900"/>
      <c r="Q478" s="803"/>
      <c r="S478" s="803"/>
      <c r="T478" s="803"/>
      <c r="U478" s="803"/>
      <c r="V478" s="803"/>
      <c r="W478" s="803"/>
      <c r="X478" s="900"/>
      <c r="Z478" s="900"/>
      <c r="AA478" s="900"/>
      <c r="AB478" s="900"/>
      <c r="AC478" s="900"/>
    </row>
    <row r="479" spans="2:29">
      <c r="B479" s="175"/>
      <c r="I479" s="900"/>
      <c r="K479" s="900"/>
      <c r="Q479" s="803"/>
      <c r="S479" s="803"/>
      <c r="T479" s="803"/>
      <c r="U479" s="803"/>
      <c r="V479" s="803"/>
      <c r="W479" s="803"/>
      <c r="X479" s="900"/>
      <c r="Z479" s="900"/>
      <c r="AA479" s="900"/>
      <c r="AB479" s="900"/>
      <c r="AC479" s="900"/>
    </row>
    <row r="480" spans="2:29">
      <c r="B480" s="175"/>
      <c r="I480" s="900"/>
      <c r="K480" s="900"/>
      <c r="Q480" s="803"/>
      <c r="S480" s="803"/>
      <c r="T480" s="803"/>
      <c r="U480" s="803"/>
      <c r="V480" s="803"/>
      <c r="W480" s="803"/>
      <c r="X480" s="900"/>
      <c r="Z480" s="900"/>
      <c r="AA480" s="900"/>
      <c r="AB480" s="900"/>
      <c r="AC480" s="900"/>
    </row>
    <row r="481" spans="2:29">
      <c r="B481" s="175"/>
      <c r="I481" s="900"/>
      <c r="K481" s="900"/>
      <c r="Q481" s="803"/>
      <c r="S481" s="803"/>
      <c r="T481" s="803"/>
      <c r="U481" s="803"/>
      <c r="V481" s="803"/>
      <c r="W481" s="803"/>
      <c r="X481" s="900"/>
      <c r="Z481" s="900"/>
      <c r="AA481" s="900"/>
      <c r="AB481" s="900"/>
      <c r="AC481" s="900"/>
    </row>
    <row r="482" spans="2:29">
      <c r="B482" s="175"/>
      <c r="I482" s="900"/>
      <c r="K482" s="900"/>
      <c r="Q482" s="803"/>
      <c r="S482" s="803"/>
      <c r="T482" s="803"/>
      <c r="U482" s="803"/>
      <c r="V482" s="803"/>
      <c r="W482" s="803"/>
      <c r="X482" s="900"/>
      <c r="Z482" s="900"/>
      <c r="AA482" s="900"/>
      <c r="AB482" s="900"/>
      <c r="AC482" s="900"/>
    </row>
    <row r="483" spans="2:29">
      <c r="B483" s="175"/>
      <c r="I483" s="900"/>
      <c r="K483" s="900"/>
      <c r="Q483" s="803"/>
      <c r="S483" s="803"/>
      <c r="T483" s="803"/>
      <c r="U483" s="803"/>
      <c r="V483" s="803"/>
      <c r="W483" s="803"/>
      <c r="X483" s="900"/>
      <c r="Z483" s="900"/>
      <c r="AA483" s="900"/>
      <c r="AB483" s="900"/>
      <c r="AC483" s="900"/>
    </row>
    <row r="484" spans="2:29">
      <c r="B484" s="175"/>
      <c r="I484" s="900"/>
      <c r="K484" s="900"/>
      <c r="Q484" s="803"/>
      <c r="S484" s="803"/>
      <c r="T484" s="803"/>
      <c r="U484" s="803"/>
      <c r="V484" s="803"/>
      <c r="W484" s="803"/>
      <c r="X484" s="900"/>
      <c r="Z484" s="900"/>
      <c r="AA484" s="900"/>
      <c r="AB484" s="900"/>
      <c r="AC484" s="900"/>
    </row>
    <row r="485" spans="2:29">
      <c r="B485" s="175"/>
      <c r="I485" s="900"/>
      <c r="K485" s="900"/>
      <c r="Q485" s="803"/>
      <c r="S485" s="803"/>
      <c r="T485" s="803"/>
      <c r="U485" s="803"/>
      <c r="V485" s="803"/>
      <c r="W485" s="803"/>
      <c r="X485" s="900"/>
      <c r="Z485" s="900"/>
      <c r="AA485" s="900"/>
      <c r="AB485" s="900"/>
      <c r="AC485" s="900"/>
    </row>
    <row r="486" spans="2:29">
      <c r="B486" s="175"/>
      <c r="I486" s="900"/>
      <c r="K486" s="900"/>
      <c r="Q486" s="803"/>
      <c r="S486" s="803"/>
      <c r="T486" s="803"/>
      <c r="U486" s="803"/>
      <c r="V486" s="803"/>
      <c r="W486" s="803"/>
      <c r="X486" s="900"/>
      <c r="Z486" s="900"/>
      <c r="AA486" s="900"/>
      <c r="AB486" s="900"/>
      <c r="AC486" s="900"/>
    </row>
    <row r="487" spans="2:29">
      <c r="B487" s="175"/>
      <c r="I487" s="900"/>
      <c r="K487" s="900"/>
      <c r="Q487" s="803"/>
      <c r="S487" s="803"/>
      <c r="T487" s="803"/>
      <c r="U487" s="803"/>
      <c r="V487" s="803"/>
      <c r="W487" s="803"/>
      <c r="X487" s="900"/>
      <c r="Z487" s="900"/>
      <c r="AA487" s="900"/>
      <c r="AB487" s="900"/>
      <c r="AC487" s="900"/>
    </row>
    <row r="488" spans="2:29">
      <c r="B488" s="175"/>
      <c r="I488" s="900"/>
      <c r="K488" s="900"/>
      <c r="Q488" s="803"/>
      <c r="S488" s="803"/>
      <c r="T488" s="803"/>
      <c r="U488" s="803"/>
      <c r="V488" s="803"/>
      <c r="W488" s="803"/>
      <c r="X488" s="900"/>
      <c r="Z488" s="900"/>
      <c r="AA488" s="900"/>
      <c r="AB488" s="900"/>
      <c r="AC488" s="900"/>
    </row>
    <row r="489" spans="2:29">
      <c r="B489" s="175"/>
      <c r="I489" s="900"/>
      <c r="K489" s="900"/>
      <c r="Q489" s="803"/>
      <c r="S489" s="803"/>
      <c r="T489" s="803"/>
      <c r="U489" s="803"/>
      <c r="V489" s="803"/>
      <c r="W489" s="803"/>
      <c r="X489" s="900"/>
      <c r="Z489" s="900"/>
      <c r="AA489" s="900"/>
      <c r="AB489" s="900"/>
      <c r="AC489" s="900"/>
    </row>
    <row r="490" spans="2:29">
      <c r="B490" s="175"/>
      <c r="I490" s="900"/>
      <c r="K490" s="900"/>
      <c r="Q490" s="803"/>
      <c r="S490" s="803"/>
      <c r="T490" s="803"/>
      <c r="U490" s="803"/>
      <c r="V490" s="803"/>
      <c r="W490" s="803"/>
      <c r="X490" s="900"/>
      <c r="Z490" s="900"/>
      <c r="AA490" s="900"/>
      <c r="AB490" s="900"/>
      <c r="AC490" s="900"/>
    </row>
    <row r="491" spans="2:29">
      <c r="B491" s="175"/>
      <c r="I491" s="900"/>
      <c r="K491" s="900"/>
      <c r="Q491" s="900"/>
      <c r="S491" s="900"/>
      <c r="T491" s="900"/>
      <c r="U491" s="900"/>
      <c r="V491" s="900"/>
      <c r="W491" s="900"/>
      <c r="X491" s="900"/>
      <c r="Z491" s="900"/>
      <c r="AA491" s="900"/>
      <c r="AB491" s="900"/>
      <c r="AC491" s="900"/>
    </row>
    <row r="492" spans="2:29">
      <c r="B492" s="175"/>
      <c r="I492" s="900"/>
      <c r="K492" s="900"/>
      <c r="Q492" s="900"/>
      <c r="S492" s="900"/>
      <c r="T492" s="900"/>
      <c r="U492" s="900"/>
      <c r="V492" s="900"/>
      <c r="W492" s="900"/>
      <c r="X492" s="900"/>
      <c r="Z492" s="900"/>
      <c r="AA492" s="900"/>
      <c r="AB492" s="900"/>
      <c r="AC492" s="900"/>
    </row>
    <row r="493" spans="2:29">
      <c r="B493" s="175"/>
      <c r="I493" s="900"/>
      <c r="K493" s="900"/>
      <c r="Q493" s="900"/>
      <c r="S493" s="900"/>
      <c r="T493" s="900"/>
      <c r="U493" s="900"/>
      <c r="V493" s="900"/>
      <c r="W493" s="900"/>
      <c r="X493" s="900"/>
      <c r="Z493" s="900"/>
      <c r="AA493" s="900"/>
      <c r="AB493" s="900"/>
      <c r="AC493" s="900"/>
    </row>
    <row r="494" spans="2:29">
      <c r="B494" s="175"/>
      <c r="I494" s="900"/>
      <c r="K494" s="900"/>
      <c r="Q494" s="900"/>
      <c r="S494" s="900"/>
      <c r="T494" s="900"/>
      <c r="U494" s="900"/>
      <c r="V494" s="900"/>
      <c r="W494" s="900"/>
      <c r="X494" s="900"/>
      <c r="Z494" s="900"/>
      <c r="AA494" s="900"/>
      <c r="AB494" s="900"/>
      <c r="AC494" s="900"/>
    </row>
    <row r="495" spans="2:29">
      <c r="B495" s="175"/>
      <c r="I495" s="900"/>
      <c r="K495" s="900"/>
      <c r="Q495" s="900"/>
      <c r="S495" s="900"/>
      <c r="T495" s="900"/>
      <c r="U495" s="900"/>
      <c r="V495" s="900"/>
      <c r="W495" s="900"/>
      <c r="X495" s="900"/>
      <c r="Z495" s="900"/>
      <c r="AA495" s="900"/>
      <c r="AB495" s="900"/>
      <c r="AC495" s="900"/>
    </row>
    <row r="496" spans="2:29">
      <c r="B496" s="175"/>
      <c r="I496" s="900"/>
      <c r="K496" s="900"/>
      <c r="Q496" s="900"/>
      <c r="S496" s="900"/>
      <c r="T496" s="900"/>
      <c r="U496" s="900"/>
      <c r="V496" s="900"/>
      <c r="W496" s="900"/>
      <c r="X496" s="900"/>
      <c r="Z496" s="900"/>
      <c r="AA496" s="900"/>
      <c r="AB496" s="900"/>
      <c r="AC496" s="900"/>
    </row>
    <row r="497" spans="2:29">
      <c r="B497" s="175"/>
      <c r="I497" s="900"/>
      <c r="K497" s="900"/>
      <c r="Q497" s="900"/>
      <c r="S497" s="900"/>
      <c r="T497" s="900"/>
      <c r="U497" s="900"/>
      <c r="V497" s="900"/>
      <c r="W497" s="900"/>
      <c r="X497" s="900"/>
      <c r="Z497" s="900"/>
      <c r="AA497" s="900"/>
      <c r="AB497" s="900"/>
      <c r="AC497" s="900"/>
    </row>
    <row r="498" spans="2:29">
      <c r="B498" s="175"/>
      <c r="I498" s="900"/>
      <c r="K498" s="900"/>
      <c r="Q498" s="900"/>
      <c r="S498" s="900"/>
      <c r="T498" s="900"/>
      <c r="U498" s="900"/>
      <c r="V498" s="900"/>
      <c r="W498" s="900"/>
      <c r="X498" s="900"/>
      <c r="Z498" s="900"/>
      <c r="AA498" s="900"/>
      <c r="AB498" s="900"/>
      <c r="AC498" s="900"/>
    </row>
    <row r="499" spans="2:29">
      <c r="B499" s="175"/>
      <c r="I499" s="900"/>
      <c r="K499" s="900"/>
      <c r="Q499" s="900"/>
      <c r="S499" s="900"/>
      <c r="T499" s="900"/>
      <c r="U499" s="900"/>
      <c r="V499" s="900"/>
      <c r="W499" s="900"/>
      <c r="X499" s="900"/>
      <c r="Z499" s="900"/>
      <c r="AA499" s="900"/>
      <c r="AB499" s="900"/>
      <c r="AC499" s="900"/>
    </row>
    <row r="500" spans="2:29">
      <c r="B500" s="175"/>
      <c r="I500" s="900"/>
      <c r="K500" s="900"/>
      <c r="Q500" s="900"/>
      <c r="S500" s="900"/>
      <c r="T500" s="900"/>
      <c r="U500" s="900"/>
      <c r="V500" s="900"/>
      <c r="W500" s="900"/>
      <c r="X500" s="900"/>
      <c r="Z500" s="900"/>
      <c r="AA500" s="900"/>
      <c r="AB500" s="900"/>
      <c r="AC500" s="900"/>
    </row>
    <row r="501" spans="2:29">
      <c r="B501" s="175"/>
      <c r="I501" s="900"/>
      <c r="K501" s="900"/>
      <c r="Q501" s="900"/>
      <c r="S501" s="900"/>
      <c r="T501" s="900"/>
      <c r="U501" s="900"/>
      <c r="V501" s="900"/>
      <c r="W501" s="900"/>
      <c r="X501" s="900"/>
      <c r="Z501" s="900"/>
      <c r="AA501" s="900"/>
      <c r="AB501" s="900"/>
      <c r="AC501" s="900"/>
    </row>
    <row r="502" spans="2:29">
      <c r="B502" s="175"/>
      <c r="I502" s="900"/>
      <c r="K502" s="900"/>
      <c r="Q502" s="900"/>
      <c r="S502" s="900"/>
      <c r="T502" s="900"/>
      <c r="U502" s="900"/>
      <c r="V502" s="900"/>
      <c r="W502" s="900"/>
      <c r="X502" s="900"/>
      <c r="Z502" s="900"/>
      <c r="AA502" s="900"/>
      <c r="AB502" s="900"/>
      <c r="AC502" s="900"/>
    </row>
    <row r="503" spans="2:29">
      <c r="B503" s="175"/>
      <c r="I503" s="900"/>
      <c r="K503" s="900"/>
      <c r="Q503" s="900"/>
      <c r="S503" s="900"/>
      <c r="T503" s="900"/>
      <c r="U503" s="900"/>
      <c r="V503" s="900"/>
      <c r="W503" s="900"/>
      <c r="X503" s="900"/>
      <c r="Z503" s="900"/>
      <c r="AA503" s="900"/>
      <c r="AB503" s="900"/>
      <c r="AC503" s="900"/>
    </row>
    <row r="504" spans="2:29">
      <c r="B504" s="175"/>
      <c r="I504" s="900"/>
      <c r="K504" s="900"/>
      <c r="Q504" s="900"/>
      <c r="S504" s="900"/>
      <c r="T504" s="900"/>
      <c r="U504" s="900"/>
      <c r="V504" s="900"/>
      <c r="W504" s="900"/>
      <c r="X504" s="900"/>
      <c r="Z504" s="900"/>
      <c r="AA504" s="900"/>
      <c r="AB504" s="900"/>
      <c r="AC504" s="900"/>
    </row>
    <row r="505" spans="2:29">
      <c r="B505" s="175"/>
      <c r="I505" s="900"/>
      <c r="K505" s="900"/>
      <c r="Q505" s="900"/>
      <c r="S505" s="900"/>
      <c r="T505" s="900"/>
      <c r="U505" s="900"/>
      <c r="V505" s="900"/>
      <c r="W505" s="900"/>
      <c r="X505" s="900"/>
      <c r="Z505" s="900"/>
      <c r="AA505" s="900"/>
      <c r="AB505" s="900"/>
      <c r="AC505" s="900"/>
    </row>
    <row r="506" spans="2:29">
      <c r="B506" s="175"/>
      <c r="I506" s="900"/>
      <c r="K506" s="900"/>
      <c r="Q506" s="900"/>
      <c r="S506" s="900"/>
      <c r="T506" s="900"/>
      <c r="U506" s="900"/>
      <c r="V506" s="900"/>
      <c r="W506" s="900"/>
      <c r="X506" s="900"/>
      <c r="Z506" s="900"/>
      <c r="AA506" s="900"/>
      <c r="AB506" s="900"/>
      <c r="AC506" s="900"/>
    </row>
    <row r="507" spans="2:29">
      <c r="B507" s="175"/>
      <c r="I507" s="900"/>
      <c r="K507" s="900"/>
      <c r="Q507" s="900"/>
      <c r="S507" s="900"/>
      <c r="T507" s="900"/>
      <c r="U507" s="900"/>
      <c r="V507" s="900"/>
      <c r="W507" s="900"/>
      <c r="X507" s="900"/>
      <c r="Z507" s="900"/>
      <c r="AA507" s="900"/>
      <c r="AB507" s="900"/>
      <c r="AC507" s="900"/>
    </row>
    <row r="508" spans="2:29">
      <c r="B508" s="175"/>
      <c r="I508" s="900"/>
      <c r="K508" s="900"/>
      <c r="Q508" s="900"/>
      <c r="S508" s="900"/>
      <c r="T508" s="900"/>
      <c r="U508" s="900"/>
      <c r="V508" s="900"/>
      <c r="W508" s="900"/>
      <c r="X508" s="900"/>
      <c r="Z508" s="900"/>
      <c r="AA508" s="900"/>
      <c r="AB508" s="900"/>
      <c r="AC508" s="900"/>
    </row>
    <row r="509" spans="2:29">
      <c r="B509" s="175"/>
      <c r="I509" s="900"/>
      <c r="K509" s="900"/>
      <c r="Q509" s="900"/>
      <c r="S509" s="900"/>
      <c r="T509" s="900"/>
      <c r="U509" s="900"/>
      <c r="V509" s="900"/>
      <c r="W509" s="900"/>
      <c r="X509" s="900"/>
      <c r="Z509" s="900"/>
      <c r="AA509" s="900"/>
      <c r="AB509" s="900"/>
      <c r="AC509" s="900"/>
    </row>
    <row r="510" spans="2:29">
      <c r="B510" s="175"/>
      <c r="I510" s="900"/>
      <c r="K510" s="900"/>
      <c r="Q510" s="900"/>
      <c r="S510" s="900"/>
      <c r="T510" s="900"/>
      <c r="U510" s="900"/>
      <c r="V510" s="900"/>
      <c r="W510" s="900"/>
      <c r="X510" s="900"/>
      <c r="Z510" s="900"/>
      <c r="AA510" s="900"/>
      <c r="AB510" s="900"/>
      <c r="AC510" s="900"/>
    </row>
    <row r="511" spans="2:29">
      <c r="B511" s="175"/>
      <c r="I511" s="900"/>
      <c r="K511" s="900"/>
      <c r="Q511" s="900"/>
      <c r="S511" s="900"/>
      <c r="T511" s="900"/>
      <c r="U511" s="900"/>
      <c r="V511" s="900"/>
      <c r="W511" s="900"/>
      <c r="X511" s="900"/>
      <c r="Z511" s="900"/>
      <c r="AA511" s="900"/>
      <c r="AB511" s="900"/>
      <c r="AC511" s="900"/>
    </row>
    <row r="512" spans="2:29">
      <c r="B512" s="175"/>
      <c r="I512" s="900"/>
      <c r="K512" s="900"/>
      <c r="Q512" s="900"/>
      <c r="S512" s="900"/>
      <c r="T512" s="900"/>
      <c r="U512" s="900"/>
      <c r="V512" s="900"/>
      <c r="W512" s="900"/>
      <c r="X512" s="900"/>
      <c r="Z512" s="900"/>
      <c r="AA512" s="900"/>
      <c r="AB512" s="900"/>
      <c r="AC512" s="900"/>
    </row>
    <row r="513" spans="2:29">
      <c r="B513" s="175"/>
      <c r="I513" s="900"/>
      <c r="K513" s="900"/>
      <c r="Q513" s="900"/>
      <c r="S513" s="900"/>
      <c r="T513" s="900"/>
      <c r="U513" s="900"/>
      <c r="V513" s="900"/>
      <c r="W513" s="900"/>
      <c r="X513" s="900"/>
      <c r="Z513" s="900"/>
      <c r="AA513" s="900"/>
      <c r="AB513" s="900"/>
      <c r="AC513" s="900"/>
    </row>
    <row r="514" spans="2:29">
      <c r="B514" s="175"/>
      <c r="I514" s="900"/>
      <c r="K514" s="900"/>
      <c r="Q514" s="900"/>
      <c r="S514" s="900"/>
      <c r="T514" s="900"/>
      <c r="U514" s="900"/>
      <c r="V514" s="900"/>
      <c r="W514" s="900"/>
      <c r="X514" s="900"/>
      <c r="Z514" s="900"/>
      <c r="AA514" s="900"/>
      <c r="AB514" s="900"/>
      <c r="AC514" s="900"/>
    </row>
    <row r="515" spans="2:29">
      <c r="B515" s="175"/>
      <c r="I515" s="900"/>
      <c r="K515" s="900"/>
      <c r="Q515" s="900"/>
      <c r="S515" s="900"/>
      <c r="T515" s="900"/>
      <c r="U515" s="900"/>
      <c r="V515" s="900"/>
      <c r="W515" s="900"/>
      <c r="X515" s="900"/>
      <c r="Z515" s="900"/>
      <c r="AA515" s="900"/>
      <c r="AB515" s="900"/>
      <c r="AC515" s="900"/>
    </row>
    <row r="516" spans="2:29">
      <c r="B516" s="175"/>
      <c r="I516" s="900"/>
      <c r="K516" s="900"/>
      <c r="Q516" s="900"/>
      <c r="S516" s="900"/>
      <c r="T516" s="900"/>
      <c r="U516" s="900"/>
      <c r="V516" s="900"/>
      <c r="W516" s="900"/>
      <c r="X516" s="900"/>
      <c r="Z516" s="900"/>
      <c r="AA516" s="900"/>
      <c r="AB516" s="900"/>
      <c r="AC516" s="900"/>
    </row>
    <row r="517" spans="2:29">
      <c r="B517" s="175"/>
      <c r="I517" s="900"/>
      <c r="K517" s="900"/>
      <c r="Q517" s="900"/>
      <c r="S517" s="900"/>
      <c r="T517" s="900"/>
      <c r="U517" s="900"/>
      <c r="V517" s="900"/>
      <c r="W517" s="900"/>
      <c r="X517" s="900"/>
      <c r="Z517" s="900"/>
      <c r="AA517" s="900"/>
      <c r="AB517" s="900"/>
      <c r="AC517" s="900"/>
    </row>
    <row r="518" spans="2:29">
      <c r="B518" s="175"/>
      <c r="I518" s="900"/>
      <c r="K518" s="900"/>
      <c r="Q518" s="900"/>
      <c r="S518" s="900"/>
      <c r="T518" s="900"/>
      <c r="U518" s="900"/>
      <c r="V518" s="900"/>
      <c r="W518" s="900"/>
      <c r="X518" s="900"/>
      <c r="Z518" s="900"/>
      <c r="AA518" s="900"/>
      <c r="AB518" s="900"/>
      <c r="AC518" s="900"/>
    </row>
    <row r="519" spans="2:29">
      <c r="B519" s="175"/>
      <c r="I519" s="900"/>
      <c r="K519" s="900"/>
      <c r="Q519" s="900"/>
      <c r="S519" s="900"/>
      <c r="T519" s="900"/>
      <c r="U519" s="900"/>
      <c r="V519" s="900"/>
      <c r="W519" s="900"/>
      <c r="X519" s="900"/>
      <c r="Z519" s="900"/>
      <c r="AA519" s="900"/>
      <c r="AB519" s="900"/>
      <c r="AC519" s="900"/>
    </row>
    <row r="520" spans="2:29">
      <c r="B520" s="175"/>
      <c r="I520" s="900"/>
      <c r="K520" s="900"/>
      <c r="Q520" s="900"/>
      <c r="S520" s="900"/>
      <c r="T520" s="900"/>
      <c r="U520" s="900"/>
      <c r="V520" s="900"/>
      <c r="W520" s="900"/>
      <c r="X520" s="900"/>
      <c r="Z520" s="900"/>
      <c r="AA520" s="900"/>
      <c r="AB520" s="900"/>
      <c r="AC520" s="900"/>
    </row>
    <row r="521" spans="2:29">
      <c r="B521" s="175"/>
      <c r="I521" s="900"/>
      <c r="K521" s="900"/>
      <c r="Q521" s="900"/>
      <c r="S521" s="900"/>
      <c r="T521" s="900"/>
      <c r="U521" s="900"/>
      <c r="V521" s="900"/>
      <c r="W521" s="900"/>
      <c r="X521" s="900"/>
      <c r="Z521" s="900"/>
      <c r="AA521" s="900"/>
      <c r="AB521" s="900"/>
      <c r="AC521" s="900"/>
    </row>
    <row r="522" spans="2:29">
      <c r="B522" s="175"/>
      <c r="I522" s="900"/>
      <c r="K522" s="900"/>
      <c r="Q522" s="900"/>
      <c r="S522" s="900"/>
      <c r="T522" s="900"/>
      <c r="U522" s="900"/>
      <c r="V522" s="900"/>
      <c r="W522" s="900"/>
      <c r="X522" s="900"/>
      <c r="Z522" s="900"/>
      <c r="AA522" s="900"/>
      <c r="AB522" s="900"/>
      <c r="AC522" s="900"/>
    </row>
    <row r="523" spans="2:29">
      <c r="B523" s="175"/>
      <c r="I523" s="900"/>
      <c r="K523" s="900"/>
      <c r="Q523" s="900"/>
      <c r="S523" s="900"/>
      <c r="T523" s="900"/>
      <c r="U523" s="900"/>
      <c r="V523" s="900"/>
      <c r="W523" s="900"/>
      <c r="X523" s="900"/>
      <c r="Z523" s="900"/>
      <c r="AA523" s="900"/>
      <c r="AB523" s="900"/>
      <c r="AC523" s="900"/>
    </row>
    <row r="524" spans="2:29">
      <c r="B524" s="175"/>
      <c r="I524" s="900"/>
      <c r="K524" s="900"/>
      <c r="Q524" s="900"/>
      <c r="S524" s="900"/>
      <c r="T524" s="900"/>
      <c r="U524" s="900"/>
      <c r="V524" s="900"/>
      <c r="W524" s="900"/>
      <c r="X524" s="900"/>
      <c r="Z524" s="900"/>
      <c r="AA524" s="900"/>
      <c r="AB524" s="900"/>
      <c r="AC524" s="900"/>
    </row>
    <row r="525" spans="2:29">
      <c r="B525" s="175"/>
      <c r="I525" s="900"/>
      <c r="K525" s="900"/>
      <c r="Q525" s="900"/>
      <c r="S525" s="900"/>
      <c r="T525" s="900"/>
      <c r="U525" s="900"/>
      <c r="V525" s="900"/>
      <c r="W525" s="900"/>
      <c r="X525" s="900"/>
      <c r="Z525" s="900"/>
      <c r="AA525" s="900"/>
      <c r="AB525" s="900"/>
      <c r="AC525" s="900"/>
    </row>
    <row r="526" spans="2:29">
      <c r="B526" s="175"/>
      <c r="I526" s="900"/>
      <c r="K526" s="900"/>
      <c r="Q526" s="900"/>
      <c r="S526" s="900"/>
      <c r="T526" s="900"/>
      <c r="U526" s="900"/>
      <c r="V526" s="900"/>
      <c r="W526" s="900"/>
      <c r="X526" s="900"/>
      <c r="Z526" s="900"/>
      <c r="AA526" s="900"/>
      <c r="AB526" s="900"/>
      <c r="AC526" s="900"/>
    </row>
    <row r="527" spans="2:29">
      <c r="B527" s="175"/>
      <c r="I527" s="900"/>
      <c r="K527" s="900"/>
      <c r="Q527" s="900"/>
      <c r="S527" s="900"/>
      <c r="T527" s="900"/>
      <c r="U527" s="900"/>
      <c r="V527" s="900"/>
      <c r="W527" s="900"/>
      <c r="X527" s="900"/>
      <c r="Z527" s="900"/>
      <c r="AA527" s="900"/>
      <c r="AB527" s="900"/>
      <c r="AC527" s="900"/>
    </row>
    <row r="528" spans="2:29">
      <c r="B528" s="175"/>
      <c r="I528" s="900"/>
      <c r="K528" s="900"/>
      <c r="Q528" s="900"/>
      <c r="S528" s="900"/>
      <c r="T528" s="900"/>
      <c r="U528" s="900"/>
      <c r="V528" s="900"/>
      <c r="W528" s="900"/>
      <c r="X528" s="900"/>
      <c r="Z528" s="900"/>
      <c r="AA528" s="900"/>
      <c r="AB528" s="900"/>
      <c r="AC528" s="900"/>
    </row>
    <row r="529" spans="2:29">
      <c r="B529" s="175"/>
      <c r="I529" s="900"/>
      <c r="K529" s="900"/>
      <c r="Q529" s="900"/>
      <c r="S529" s="900"/>
      <c r="T529" s="900"/>
      <c r="U529" s="900"/>
      <c r="V529" s="900"/>
      <c r="W529" s="900"/>
      <c r="X529" s="900"/>
      <c r="Z529" s="900"/>
      <c r="AA529" s="900"/>
      <c r="AB529" s="900"/>
      <c r="AC529" s="900"/>
    </row>
    <row r="530" spans="2:29">
      <c r="B530" s="175"/>
      <c r="I530" s="900"/>
      <c r="K530" s="900"/>
      <c r="Q530" s="900"/>
      <c r="S530" s="900"/>
      <c r="T530" s="900"/>
      <c r="U530" s="900"/>
      <c r="V530" s="900"/>
      <c r="W530" s="900"/>
      <c r="X530" s="900"/>
      <c r="Z530" s="900"/>
      <c r="AA530" s="900"/>
      <c r="AB530" s="900"/>
      <c r="AC530" s="900"/>
    </row>
    <row r="531" spans="2:29">
      <c r="B531" s="175"/>
      <c r="I531" s="900"/>
      <c r="K531" s="900"/>
      <c r="Q531" s="900"/>
      <c r="S531" s="900"/>
      <c r="T531" s="900"/>
      <c r="U531" s="900"/>
      <c r="V531" s="900"/>
      <c r="W531" s="900"/>
      <c r="X531" s="900"/>
      <c r="Z531" s="900"/>
      <c r="AA531" s="900"/>
      <c r="AB531" s="900"/>
      <c r="AC531" s="900"/>
    </row>
    <row r="532" spans="2:29">
      <c r="B532" s="175"/>
      <c r="I532" s="900"/>
      <c r="K532" s="900"/>
      <c r="Q532" s="900"/>
      <c r="S532" s="900"/>
      <c r="T532" s="900"/>
      <c r="U532" s="900"/>
      <c r="V532" s="900"/>
      <c r="W532" s="900"/>
      <c r="X532" s="900"/>
      <c r="Z532" s="900"/>
      <c r="AA532" s="900"/>
      <c r="AB532" s="900"/>
      <c r="AC532" s="900"/>
    </row>
    <row r="533" spans="2:29">
      <c r="B533" s="175"/>
      <c r="I533" s="900"/>
      <c r="K533" s="900"/>
      <c r="Q533" s="900"/>
      <c r="S533" s="900"/>
      <c r="T533" s="900"/>
      <c r="U533" s="900"/>
      <c r="V533" s="900"/>
      <c r="W533" s="900"/>
      <c r="X533" s="900"/>
      <c r="Z533" s="900"/>
      <c r="AA533" s="900"/>
      <c r="AB533" s="900"/>
      <c r="AC533" s="900"/>
    </row>
    <row r="534" spans="2:29">
      <c r="B534" s="175"/>
      <c r="I534" s="900"/>
      <c r="K534" s="900"/>
      <c r="Q534" s="900"/>
      <c r="S534" s="900"/>
      <c r="T534" s="900"/>
      <c r="U534" s="900"/>
      <c r="V534" s="900"/>
      <c r="W534" s="900"/>
      <c r="X534" s="900"/>
      <c r="Z534" s="900"/>
      <c r="AA534" s="900"/>
      <c r="AB534" s="900"/>
      <c r="AC534" s="900"/>
    </row>
    <row r="535" spans="2:29">
      <c r="B535" s="175"/>
      <c r="I535" s="900"/>
      <c r="K535" s="900"/>
      <c r="Q535" s="900"/>
      <c r="S535" s="900"/>
      <c r="T535" s="900"/>
      <c r="U535" s="900"/>
      <c r="V535" s="900"/>
      <c r="W535" s="900"/>
      <c r="X535" s="900"/>
      <c r="Z535" s="900"/>
      <c r="AA535" s="900"/>
      <c r="AB535" s="900"/>
      <c r="AC535" s="900"/>
    </row>
    <row r="536" spans="2:29">
      <c r="B536" s="175"/>
      <c r="I536" s="900"/>
      <c r="K536" s="900"/>
      <c r="Q536" s="900"/>
      <c r="S536" s="900"/>
      <c r="T536" s="900"/>
      <c r="U536" s="900"/>
      <c r="V536" s="900"/>
      <c r="W536" s="900"/>
      <c r="X536" s="900"/>
      <c r="Z536" s="900"/>
      <c r="AA536" s="900"/>
      <c r="AB536" s="900"/>
      <c r="AC536" s="900"/>
    </row>
    <row r="537" spans="2:29">
      <c r="B537" s="175"/>
      <c r="I537" s="900"/>
      <c r="K537" s="900"/>
      <c r="Q537" s="900"/>
      <c r="S537" s="900"/>
      <c r="T537" s="900"/>
      <c r="U537" s="900"/>
      <c r="V537" s="900"/>
      <c r="W537" s="900"/>
      <c r="X537" s="900"/>
      <c r="Z537" s="900"/>
      <c r="AA537" s="900"/>
      <c r="AB537" s="900"/>
      <c r="AC537" s="900"/>
    </row>
    <row r="538" spans="2:29">
      <c r="B538" s="175"/>
      <c r="I538" s="900"/>
      <c r="K538" s="900"/>
      <c r="Q538" s="900"/>
      <c r="S538" s="900"/>
      <c r="T538" s="900"/>
      <c r="U538" s="900"/>
      <c r="V538" s="900"/>
      <c r="W538" s="900"/>
      <c r="X538" s="900"/>
      <c r="Z538" s="900"/>
      <c r="AA538" s="900"/>
      <c r="AB538" s="900"/>
      <c r="AC538" s="900"/>
    </row>
    <row r="539" spans="2:29">
      <c r="B539" s="175"/>
      <c r="I539" s="900"/>
      <c r="K539" s="900"/>
      <c r="Q539" s="900"/>
      <c r="S539" s="900"/>
      <c r="T539" s="900"/>
      <c r="U539" s="900"/>
      <c r="V539" s="900"/>
      <c r="W539" s="900"/>
      <c r="X539" s="900"/>
      <c r="Z539" s="900"/>
      <c r="AA539" s="900"/>
      <c r="AB539" s="900"/>
      <c r="AC539" s="900"/>
    </row>
    <row r="540" spans="2:29">
      <c r="B540" s="175"/>
      <c r="I540" s="900"/>
      <c r="K540" s="900"/>
      <c r="Q540" s="900"/>
      <c r="S540" s="900"/>
      <c r="T540" s="900"/>
      <c r="U540" s="900"/>
      <c r="V540" s="900"/>
      <c r="W540" s="900"/>
      <c r="X540" s="900"/>
      <c r="Z540" s="900"/>
      <c r="AA540" s="900"/>
      <c r="AB540" s="900"/>
      <c r="AC540" s="900"/>
    </row>
    <row r="541" spans="2:29">
      <c r="B541" s="175"/>
      <c r="I541" s="900"/>
      <c r="K541" s="900"/>
      <c r="Q541" s="900"/>
      <c r="S541" s="900"/>
      <c r="T541" s="900"/>
      <c r="U541" s="900"/>
      <c r="V541" s="900"/>
      <c r="W541" s="900"/>
      <c r="X541" s="900"/>
      <c r="Z541" s="900"/>
      <c r="AA541" s="900"/>
      <c r="AB541" s="900"/>
      <c r="AC541" s="900"/>
    </row>
    <row r="542" spans="2:29">
      <c r="B542" s="175"/>
      <c r="I542" s="900"/>
      <c r="K542" s="900"/>
      <c r="Q542" s="900"/>
      <c r="S542" s="900"/>
      <c r="T542" s="900"/>
      <c r="U542" s="900"/>
      <c r="V542" s="900"/>
      <c r="W542" s="900"/>
      <c r="X542" s="900"/>
      <c r="Z542" s="900"/>
      <c r="AA542" s="900"/>
      <c r="AB542" s="900"/>
      <c r="AC542" s="900"/>
    </row>
    <row r="543" spans="2:29">
      <c r="B543" s="175"/>
      <c r="I543" s="900"/>
      <c r="K543" s="900"/>
      <c r="Q543" s="900"/>
      <c r="S543" s="900"/>
      <c r="T543" s="900"/>
      <c r="U543" s="900"/>
      <c r="V543" s="900"/>
      <c r="W543" s="900"/>
      <c r="X543" s="900"/>
      <c r="Z543" s="900"/>
      <c r="AA543" s="900"/>
      <c r="AB543" s="900"/>
      <c r="AC543" s="900"/>
    </row>
    <row r="544" spans="2:29">
      <c r="B544" s="175"/>
      <c r="I544" s="900"/>
      <c r="K544" s="900"/>
      <c r="Q544" s="900"/>
      <c r="S544" s="900"/>
      <c r="T544" s="900"/>
      <c r="U544" s="900"/>
      <c r="V544" s="900"/>
      <c r="W544" s="900"/>
      <c r="X544" s="900"/>
      <c r="Z544" s="900"/>
      <c r="AA544" s="900"/>
      <c r="AB544" s="900"/>
      <c r="AC544" s="900"/>
    </row>
    <row r="545" spans="2:29">
      <c r="B545" s="175"/>
      <c r="I545" s="900"/>
      <c r="K545" s="900"/>
      <c r="Q545" s="900"/>
      <c r="S545" s="900"/>
      <c r="T545" s="900"/>
      <c r="U545" s="900"/>
      <c r="V545" s="900"/>
      <c r="W545" s="900"/>
      <c r="X545" s="900"/>
      <c r="Z545" s="900"/>
      <c r="AA545" s="900"/>
      <c r="AB545" s="900"/>
      <c r="AC545" s="900"/>
    </row>
    <row r="546" spans="2:29">
      <c r="B546" s="175"/>
      <c r="I546" s="900"/>
      <c r="K546" s="900"/>
      <c r="Q546" s="900"/>
      <c r="S546" s="900"/>
      <c r="T546" s="900"/>
      <c r="U546" s="900"/>
      <c r="V546" s="900"/>
      <c r="W546" s="900"/>
      <c r="X546" s="900"/>
      <c r="Z546" s="900"/>
      <c r="AA546" s="900"/>
      <c r="AB546" s="900"/>
      <c r="AC546" s="900"/>
    </row>
    <row r="547" spans="2:29">
      <c r="B547" s="175"/>
      <c r="I547" s="900"/>
      <c r="K547" s="900"/>
      <c r="Q547" s="900"/>
      <c r="S547" s="900"/>
      <c r="T547" s="900"/>
      <c r="U547" s="900"/>
      <c r="V547" s="900"/>
      <c r="W547" s="900"/>
      <c r="X547" s="900"/>
      <c r="Z547" s="900"/>
      <c r="AA547" s="900"/>
      <c r="AB547" s="900"/>
      <c r="AC547" s="900"/>
    </row>
    <row r="548" spans="2:29">
      <c r="B548" s="175"/>
      <c r="I548" s="900"/>
      <c r="K548" s="900"/>
      <c r="Q548" s="900"/>
      <c r="S548" s="900"/>
      <c r="T548" s="900"/>
      <c r="U548" s="900"/>
      <c r="V548" s="900"/>
      <c r="W548" s="900"/>
      <c r="X548" s="900"/>
      <c r="Z548" s="900"/>
      <c r="AA548" s="900"/>
      <c r="AB548" s="900"/>
      <c r="AC548" s="900"/>
    </row>
    <row r="549" spans="2:29">
      <c r="B549" s="175"/>
      <c r="I549" s="900"/>
      <c r="K549" s="900"/>
      <c r="Q549" s="900"/>
      <c r="S549" s="900"/>
      <c r="T549" s="900"/>
      <c r="U549" s="900"/>
      <c r="V549" s="900"/>
      <c r="W549" s="900"/>
      <c r="X549" s="900"/>
      <c r="Z549" s="900"/>
      <c r="AA549" s="900"/>
      <c r="AB549" s="900"/>
      <c r="AC549" s="900"/>
    </row>
    <row r="550" spans="2:29">
      <c r="B550" s="175"/>
      <c r="I550" s="900"/>
      <c r="K550" s="900"/>
      <c r="Q550" s="900"/>
      <c r="S550" s="900"/>
      <c r="T550" s="900"/>
      <c r="U550" s="900"/>
      <c r="V550" s="900"/>
      <c r="W550" s="900"/>
      <c r="X550" s="900"/>
      <c r="Z550" s="900"/>
      <c r="AA550" s="900"/>
      <c r="AB550" s="900"/>
      <c r="AC550" s="900"/>
    </row>
    <row r="551" spans="2:29">
      <c r="B551" s="175"/>
      <c r="I551" s="900"/>
      <c r="K551" s="900"/>
      <c r="Q551" s="900"/>
      <c r="S551" s="900"/>
      <c r="T551" s="900"/>
      <c r="U551" s="900"/>
      <c r="V551" s="900"/>
      <c r="W551" s="900"/>
      <c r="X551" s="900"/>
      <c r="Z551" s="900"/>
      <c r="AA551" s="900"/>
      <c r="AB551" s="900"/>
      <c r="AC551" s="900"/>
    </row>
    <row r="552" spans="2:29">
      <c r="B552" s="175"/>
      <c r="I552" s="900"/>
      <c r="K552" s="900"/>
      <c r="Q552" s="900"/>
      <c r="S552" s="900"/>
      <c r="T552" s="900"/>
      <c r="U552" s="900"/>
      <c r="V552" s="900"/>
      <c r="W552" s="900"/>
      <c r="X552" s="900"/>
      <c r="Z552" s="900"/>
      <c r="AA552" s="900"/>
      <c r="AB552" s="900"/>
      <c r="AC552" s="900"/>
    </row>
    <row r="553" spans="2:29">
      <c r="B553" s="175"/>
      <c r="I553" s="900"/>
      <c r="K553" s="900"/>
      <c r="Q553" s="900"/>
      <c r="S553" s="900"/>
      <c r="T553" s="900"/>
      <c r="U553" s="900"/>
      <c r="V553" s="900"/>
      <c r="W553" s="900"/>
      <c r="X553" s="900"/>
      <c r="Z553" s="900"/>
      <c r="AA553" s="900"/>
      <c r="AB553" s="900"/>
      <c r="AC553" s="900"/>
    </row>
    <row r="554" spans="2:29">
      <c r="B554" s="175"/>
      <c r="I554" s="900"/>
      <c r="K554" s="900"/>
      <c r="Q554" s="900"/>
      <c r="S554" s="900"/>
      <c r="T554" s="900"/>
      <c r="U554" s="900"/>
      <c r="V554" s="900"/>
      <c r="W554" s="900"/>
      <c r="X554" s="900"/>
      <c r="Z554" s="900"/>
      <c r="AA554" s="900"/>
      <c r="AB554" s="900"/>
      <c r="AC554" s="900"/>
    </row>
    <row r="555" spans="2:29">
      <c r="B555" s="175"/>
      <c r="I555" s="900"/>
      <c r="K555" s="900"/>
      <c r="Q555" s="900"/>
      <c r="S555" s="900"/>
      <c r="T555" s="900"/>
      <c r="U555" s="900"/>
      <c r="V555" s="900"/>
      <c r="W555" s="900"/>
      <c r="X555" s="900"/>
      <c r="Z555" s="900"/>
      <c r="AA555" s="900"/>
      <c r="AB555" s="900"/>
      <c r="AC555" s="900"/>
    </row>
    <row r="556" spans="2:29">
      <c r="B556" s="175"/>
      <c r="I556" s="900"/>
      <c r="K556" s="900"/>
      <c r="Q556" s="900"/>
      <c r="S556" s="900"/>
      <c r="T556" s="900"/>
      <c r="U556" s="900"/>
      <c r="V556" s="900"/>
      <c r="W556" s="900"/>
      <c r="X556" s="900"/>
      <c r="Z556" s="900"/>
      <c r="AA556" s="900"/>
      <c r="AB556" s="900"/>
      <c r="AC556" s="900"/>
    </row>
    <row r="557" spans="2:29">
      <c r="B557" s="175"/>
      <c r="I557" s="900"/>
      <c r="K557" s="900"/>
      <c r="Q557" s="900"/>
      <c r="S557" s="900"/>
      <c r="T557" s="900"/>
      <c r="U557" s="900"/>
      <c r="V557" s="900"/>
      <c r="W557" s="900"/>
      <c r="X557" s="900"/>
      <c r="Z557" s="900"/>
      <c r="AA557" s="900"/>
      <c r="AB557" s="900"/>
      <c r="AC557" s="900"/>
    </row>
    <row r="558" spans="2:29">
      <c r="B558" s="175"/>
      <c r="I558" s="900"/>
      <c r="K558" s="900"/>
      <c r="Q558" s="900"/>
      <c r="S558" s="900"/>
      <c r="T558" s="900"/>
      <c r="U558" s="900"/>
      <c r="V558" s="900"/>
      <c r="W558" s="900"/>
      <c r="X558" s="900"/>
      <c r="Z558" s="900"/>
      <c r="AA558" s="900"/>
      <c r="AB558" s="900"/>
      <c r="AC558" s="900"/>
    </row>
    <row r="559" spans="2:29">
      <c r="B559" s="175"/>
      <c r="I559" s="900"/>
      <c r="K559" s="900"/>
      <c r="Q559" s="900"/>
      <c r="S559" s="900"/>
      <c r="T559" s="900"/>
      <c r="U559" s="900"/>
      <c r="V559" s="900"/>
      <c r="W559" s="900"/>
      <c r="X559" s="900"/>
      <c r="Z559" s="900"/>
      <c r="AA559" s="900"/>
      <c r="AB559" s="900"/>
      <c r="AC559" s="900"/>
    </row>
    <row r="560" spans="2:29">
      <c r="B560" s="175"/>
      <c r="I560" s="900"/>
      <c r="K560" s="900"/>
      <c r="Q560" s="900"/>
      <c r="S560" s="900"/>
      <c r="T560" s="900"/>
      <c r="U560" s="900"/>
      <c r="V560" s="900"/>
      <c r="W560" s="900"/>
      <c r="X560" s="900"/>
      <c r="Z560" s="900"/>
      <c r="AA560" s="900"/>
      <c r="AB560" s="900"/>
      <c r="AC560" s="900"/>
    </row>
    <row r="561" spans="2:29">
      <c r="B561" s="175"/>
      <c r="I561" s="900"/>
      <c r="K561" s="900"/>
      <c r="Q561" s="900"/>
      <c r="S561" s="900"/>
      <c r="T561" s="900"/>
      <c r="U561" s="900"/>
      <c r="V561" s="900"/>
      <c r="W561" s="900"/>
      <c r="X561" s="900"/>
      <c r="Z561" s="900"/>
      <c r="AA561" s="900"/>
      <c r="AB561" s="900"/>
      <c r="AC561" s="900"/>
    </row>
    <row r="562" spans="2:29">
      <c r="B562" s="175"/>
      <c r="I562" s="900"/>
      <c r="K562" s="900"/>
      <c r="Q562" s="900"/>
      <c r="S562" s="900"/>
      <c r="T562" s="900"/>
      <c r="U562" s="900"/>
      <c r="V562" s="900"/>
      <c r="W562" s="900"/>
      <c r="X562" s="900"/>
      <c r="Z562" s="900"/>
      <c r="AA562" s="900"/>
      <c r="AB562" s="900"/>
      <c r="AC562" s="900"/>
    </row>
    <row r="563" spans="2:29">
      <c r="B563" s="175"/>
      <c r="I563" s="900"/>
      <c r="K563" s="900"/>
      <c r="Q563" s="900"/>
      <c r="S563" s="900"/>
      <c r="T563" s="900"/>
      <c r="U563" s="900"/>
      <c r="V563" s="900"/>
      <c r="W563" s="900"/>
      <c r="X563" s="900"/>
      <c r="Z563" s="900"/>
      <c r="AA563" s="900"/>
      <c r="AB563" s="900"/>
      <c r="AC563" s="900"/>
    </row>
    <row r="564" spans="2:29">
      <c r="B564" s="175"/>
      <c r="I564" s="900"/>
      <c r="K564" s="900"/>
      <c r="Q564" s="900"/>
      <c r="S564" s="900"/>
      <c r="T564" s="900"/>
      <c r="U564" s="900"/>
      <c r="V564" s="900"/>
      <c r="W564" s="900"/>
      <c r="X564" s="900"/>
      <c r="Z564" s="900"/>
      <c r="AA564" s="900"/>
      <c r="AB564" s="900"/>
      <c r="AC564" s="900"/>
    </row>
    <row r="565" spans="2:29">
      <c r="B565" s="175"/>
      <c r="I565" s="900"/>
      <c r="K565" s="900"/>
      <c r="Q565" s="900"/>
      <c r="S565" s="900"/>
      <c r="T565" s="900"/>
      <c r="U565" s="900"/>
      <c r="V565" s="900"/>
      <c r="W565" s="900"/>
      <c r="X565" s="900"/>
      <c r="Z565" s="900"/>
      <c r="AA565" s="900"/>
      <c r="AB565" s="900"/>
      <c r="AC565" s="900"/>
    </row>
    <row r="566" spans="2:29">
      <c r="B566" s="175"/>
      <c r="I566" s="900"/>
      <c r="K566" s="900"/>
      <c r="Q566" s="900"/>
      <c r="S566" s="900"/>
      <c r="T566" s="900"/>
      <c r="U566" s="900"/>
      <c r="V566" s="900"/>
      <c r="W566" s="900"/>
      <c r="X566" s="900"/>
      <c r="Z566" s="900"/>
      <c r="AA566" s="900"/>
      <c r="AB566" s="900"/>
      <c r="AC566" s="900"/>
    </row>
    <row r="567" spans="2:29">
      <c r="B567" s="175"/>
      <c r="I567" s="900"/>
      <c r="K567" s="900"/>
      <c r="Q567" s="900"/>
      <c r="S567" s="900"/>
      <c r="T567" s="900"/>
      <c r="U567" s="900"/>
      <c r="V567" s="900"/>
      <c r="W567" s="900"/>
      <c r="X567" s="900"/>
      <c r="Z567" s="900"/>
      <c r="AA567" s="900"/>
      <c r="AB567" s="900"/>
      <c r="AC567" s="900"/>
    </row>
    <row r="568" spans="2:29">
      <c r="B568" s="175"/>
      <c r="I568" s="900"/>
      <c r="K568" s="900"/>
      <c r="Q568" s="900"/>
      <c r="S568" s="900"/>
      <c r="T568" s="900"/>
      <c r="U568" s="900"/>
      <c r="V568" s="900"/>
      <c r="W568" s="900"/>
      <c r="X568" s="900"/>
      <c r="Z568" s="900"/>
      <c r="AA568" s="900"/>
      <c r="AB568" s="900"/>
      <c r="AC568" s="900"/>
    </row>
    <row r="569" spans="2:29">
      <c r="I569" s="900"/>
      <c r="K569" s="900"/>
      <c r="Q569" s="900"/>
      <c r="S569" s="900"/>
      <c r="T569" s="900"/>
      <c r="U569" s="900"/>
      <c r="V569" s="900"/>
      <c r="W569" s="900"/>
      <c r="X569" s="900"/>
      <c r="Z569" s="900"/>
      <c r="AA569" s="900"/>
      <c r="AB569" s="900"/>
      <c r="AC569" s="900"/>
    </row>
    <row r="570" spans="2:29">
      <c r="I570" s="900"/>
      <c r="K570" s="900"/>
      <c r="Q570" s="900"/>
      <c r="S570" s="900"/>
      <c r="T570" s="900"/>
      <c r="U570" s="900"/>
      <c r="V570" s="900"/>
      <c r="W570" s="900"/>
      <c r="X570" s="900"/>
      <c r="Z570" s="900"/>
      <c r="AA570" s="900"/>
      <c r="AB570" s="900"/>
      <c r="AC570" s="900"/>
    </row>
    <row r="571" spans="2:29">
      <c r="I571" s="900"/>
      <c r="K571" s="900"/>
      <c r="Q571" s="900"/>
      <c r="S571" s="900"/>
      <c r="T571" s="900"/>
      <c r="U571" s="900"/>
      <c r="V571" s="900"/>
      <c r="W571" s="900"/>
      <c r="X571" s="900"/>
      <c r="Z571" s="900"/>
      <c r="AA571" s="900"/>
      <c r="AB571" s="900"/>
      <c r="AC571" s="900"/>
    </row>
    <row r="572" spans="2:29">
      <c r="I572" s="900"/>
      <c r="K572" s="900"/>
      <c r="Q572" s="900"/>
      <c r="S572" s="900"/>
      <c r="T572" s="900"/>
      <c r="U572" s="900"/>
      <c r="V572" s="900"/>
      <c r="W572" s="900"/>
      <c r="X572" s="900"/>
      <c r="Z572" s="900"/>
      <c r="AA572" s="900"/>
      <c r="AB572" s="900"/>
      <c r="AC572" s="900"/>
    </row>
    <row r="573" spans="2:29">
      <c r="I573" s="900"/>
      <c r="K573" s="900"/>
      <c r="Q573" s="900"/>
      <c r="S573" s="900"/>
      <c r="T573" s="900"/>
      <c r="U573" s="900"/>
      <c r="V573" s="900"/>
      <c r="W573" s="900"/>
      <c r="X573" s="900"/>
      <c r="Z573" s="900"/>
      <c r="AA573" s="900"/>
      <c r="AB573" s="900"/>
      <c r="AC573" s="900"/>
    </row>
    <row r="574" spans="2:29">
      <c r="I574" s="900"/>
      <c r="K574" s="900"/>
      <c r="Q574" s="900"/>
      <c r="S574" s="900"/>
      <c r="T574" s="900"/>
      <c r="U574" s="900"/>
      <c r="V574" s="900"/>
      <c r="W574" s="900"/>
      <c r="X574" s="900"/>
      <c r="Z574" s="900"/>
      <c r="AA574" s="900"/>
      <c r="AB574" s="900"/>
      <c r="AC574" s="900"/>
    </row>
    <row r="575" spans="2:29">
      <c r="I575" s="900"/>
      <c r="K575" s="900"/>
      <c r="Q575" s="900"/>
      <c r="S575" s="900"/>
      <c r="T575" s="900"/>
      <c r="U575" s="900"/>
      <c r="V575" s="900"/>
      <c r="W575" s="900"/>
      <c r="X575" s="900"/>
      <c r="Z575" s="900"/>
      <c r="AA575" s="900"/>
      <c r="AB575" s="900"/>
      <c r="AC575" s="900"/>
    </row>
    <row r="576" spans="2:29">
      <c r="I576" s="900"/>
      <c r="K576" s="900"/>
      <c r="Q576" s="900"/>
      <c r="S576" s="900"/>
      <c r="T576" s="900"/>
      <c r="U576" s="900"/>
      <c r="V576" s="900"/>
      <c r="W576" s="900"/>
      <c r="X576" s="900"/>
      <c r="Z576" s="900"/>
      <c r="AA576" s="900"/>
      <c r="AB576" s="900"/>
      <c r="AC576" s="900"/>
    </row>
    <row r="577" spans="9:29">
      <c r="I577" s="900"/>
      <c r="K577" s="900"/>
      <c r="Q577" s="900"/>
      <c r="S577" s="900"/>
      <c r="T577" s="900"/>
      <c r="U577" s="900"/>
      <c r="V577" s="900"/>
      <c r="W577" s="900"/>
      <c r="X577" s="900"/>
      <c r="Z577" s="900"/>
      <c r="AA577" s="900"/>
      <c r="AB577" s="900"/>
      <c r="AC577" s="900"/>
    </row>
    <row r="578" spans="9:29">
      <c r="I578" s="900"/>
      <c r="K578" s="900"/>
      <c r="Q578" s="900"/>
      <c r="S578" s="900"/>
      <c r="T578" s="900"/>
      <c r="U578" s="900"/>
      <c r="V578" s="900"/>
      <c r="W578" s="900"/>
      <c r="X578" s="900"/>
      <c r="Z578" s="900"/>
      <c r="AA578" s="900"/>
      <c r="AB578" s="900"/>
      <c r="AC578" s="900"/>
    </row>
    <row r="579" spans="9:29">
      <c r="I579" s="900"/>
      <c r="K579" s="900"/>
      <c r="Q579" s="900"/>
      <c r="S579" s="900"/>
      <c r="T579" s="900"/>
      <c r="U579" s="900"/>
      <c r="V579" s="900"/>
      <c r="W579" s="900"/>
      <c r="X579" s="900"/>
      <c r="Z579" s="900"/>
      <c r="AA579" s="900"/>
      <c r="AB579" s="900"/>
      <c r="AC579" s="900"/>
    </row>
    <row r="580" spans="9:29">
      <c r="I580" s="900"/>
      <c r="K580" s="900"/>
      <c r="Q580" s="900"/>
      <c r="S580" s="900"/>
      <c r="T580" s="900"/>
      <c r="U580" s="900"/>
      <c r="V580" s="900"/>
      <c r="W580" s="900"/>
      <c r="X580" s="900"/>
      <c r="Z580" s="900"/>
      <c r="AA580" s="900"/>
      <c r="AB580" s="900"/>
      <c r="AC580" s="900"/>
    </row>
    <row r="581" spans="9:29">
      <c r="I581" s="900"/>
      <c r="K581" s="900"/>
      <c r="Q581" s="900"/>
      <c r="S581" s="900"/>
      <c r="T581" s="900"/>
      <c r="U581" s="900"/>
      <c r="V581" s="900"/>
      <c r="W581" s="900"/>
      <c r="X581" s="900"/>
      <c r="Z581" s="900"/>
      <c r="AA581" s="900"/>
      <c r="AB581" s="900"/>
      <c r="AC581" s="900"/>
    </row>
    <row r="582" spans="9:29">
      <c r="I582" s="900"/>
      <c r="K582" s="900"/>
      <c r="Q582" s="900"/>
      <c r="S582" s="900"/>
      <c r="T582" s="900"/>
      <c r="U582" s="900"/>
      <c r="V582" s="900"/>
      <c r="W582" s="900"/>
      <c r="X582" s="900"/>
      <c r="Z582" s="900"/>
      <c r="AA582" s="900"/>
      <c r="AB582" s="900"/>
      <c r="AC582" s="900"/>
    </row>
    <row r="583" spans="9:29">
      <c r="I583" s="900"/>
      <c r="K583" s="900"/>
      <c r="Q583" s="900"/>
      <c r="S583" s="900"/>
      <c r="T583" s="900"/>
      <c r="U583" s="900"/>
      <c r="V583" s="900"/>
      <c r="W583" s="900"/>
      <c r="X583" s="900"/>
      <c r="Z583" s="900"/>
      <c r="AA583" s="900"/>
      <c r="AB583" s="900"/>
      <c r="AC583" s="900"/>
    </row>
    <row r="584" spans="9:29">
      <c r="I584" s="900"/>
      <c r="K584" s="900"/>
      <c r="Q584" s="900"/>
      <c r="S584" s="900"/>
      <c r="T584" s="900"/>
      <c r="U584" s="900"/>
      <c r="V584" s="900"/>
      <c r="W584" s="900"/>
      <c r="X584" s="900"/>
      <c r="Z584" s="900"/>
      <c r="AA584" s="900"/>
      <c r="AB584" s="900"/>
      <c r="AC584" s="900"/>
    </row>
    <row r="585" spans="9:29">
      <c r="I585" s="900"/>
      <c r="K585" s="900"/>
      <c r="Q585" s="900"/>
      <c r="S585" s="900"/>
      <c r="T585" s="900"/>
      <c r="U585" s="900"/>
      <c r="V585" s="900"/>
      <c r="W585" s="900"/>
      <c r="X585" s="900"/>
      <c r="Z585" s="900"/>
      <c r="AA585" s="900"/>
      <c r="AB585" s="900"/>
      <c r="AC585" s="900"/>
    </row>
    <row r="586" spans="9:29">
      <c r="I586" s="900"/>
      <c r="K586" s="900"/>
      <c r="Q586" s="900"/>
      <c r="S586" s="900"/>
      <c r="T586" s="900"/>
      <c r="U586" s="900"/>
      <c r="V586" s="900"/>
      <c r="W586" s="900"/>
      <c r="X586" s="900"/>
      <c r="Z586" s="900"/>
      <c r="AA586" s="900"/>
      <c r="AB586" s="900"/>
      <c r="AC586" s="900"/>
    </row>
    <row r="587" spans="9:29">
      <c r="I587" s="900"/>
      <c r="K587" s="900"/>
      <c r="Q587" s="900"/>
      <c r="S587" s="900"/>
      <c r="T587" s="900"/>
      <c r="U587" s="900"/>
      <c r="V587" s="900"/>
      <c r="W587" s="900"/>
      <c r="X587" s="900"/>
      <c r="Z587" s="900"/>
      <c r="AA587" s="900"/>
      <c r="AB587" s="900"/>
      <c r="AC587" s="900"/>
    </row>
    <row r="588" spans="9:29">
      <c r="I588" s="900"/>
      <c r="K588" s="900"/>
      <c r="Q588" s="900"/>
      <c r="S588" s="900"/>
      <c r="T588" s="900"/>
      <c r="U588" s="900"/>
      <c r="V588" s="900"/>
      <c r="W588" s="900"/>
      <c r="X588" s="900"/>
      <c r="Z588" s="900"/>
      <c r="AA588" s="900"/>
      <c r="AB588" s="900"/>
      <c r="AC588" s="900"/>
    </row>
    <row r="589" spans="9:29">
      <c r="I589" s="900"/>
      <c r="K589" s="900"/>
      <c r="Q589" s="900"/>
      <c r="S589" s="900"/>
      <c r="T589" s="900"/>
      <c r="U589" s="900"/>
      <c r="V589" s="900"/>
      <c r="W589" s="900"/>
      <c r="X589" s="900"/>
      <c r="Z589" s="900"/>
      <c r="AA589" s="900"/>
      <c r="AB589" s="900"/>
      <c r="AC589" s="900"/>
    </row>
    <row r="590" spans="9:29">
      <c r="I590" s="900"/>
      <c r="K590" s="900"/>
      <c r="Q590" s="900"/>
      <c r="S590" s="900"/>
      <c r="T590" s="900"/>
      <c r="U590" s="900"/>
      <c r="V590" s="900"/>
      <c r="W590" s="900"/>
      <c r="X590" s="900"/>
      <c r="Z590" s="900"/>
      <c r="AA590" s="900"/>
      <c r="AB590" s="900"/>
      <c r="AC590" s="900"/>
    </row>
    <row r="591" spans="9:29">
      <c r="I591" s="900"/>
      <c r="K591" s="900"/>
      <c r="Q591" s="900"/>
      <c r="S591" s="900"/>
      <c r="T591" s="900"/>
      <c r="U591" s="900"/>
      <c r="V591" s="900"/>
      <c r="W591" s="900"/>
      <c r="X591" s="900"/>
      <c r="Z591" s="900"/>
      <c r="AA591" s="900"/>
      <c r="AB591" s="900"/>
      <c r="AC591" s="900"/>
    </row>
    <row r="592" spans="9:29">
      <c r="I592" s="900"/>
      <c r="K592" s="900"/>
      <c r="Q592" s="900"/>
      <c r="S592" s="900"/>
      <c r="T592" s="900"/>
      <c r="U592" s="900"/>
      <c r="V592" s="900"/>
      <c r="W592" s="900"/>
      <c r="X592" s="900"/>
      <c r="Z592" s="900"/>
      <c r="AA592" s="900"/>
      <c r="AB592" s="900"/>
      <c r="AC592" s="900"/>
    </row>
    <row r="593" spans="9:29">
      <c r="I593" s="900"/>
      <c r="K593" s="900"/>
      <c r="Q593" s="900"/>
      <c r="S593" s="900"/>
      <c r="T593" s="900"/>
      <c r="U593" s="900"/>
      <c r="V593" s="900"/>
      <c r="W593" s="900"/>
      <c r="X593" s="900"/>
      <c r="Z593" s="900"/>
      <c r="AA593" s="900"/>
      <c r="AB593" s="900"/>
      <c r="AC593" s="900"/>
    </row>
    <row r="594" spans="9:29">
      <c r="I594" s="900"/>
      <c r="K594" s="900"/>
      <c r="Q594" s="900"/>
      <c r="S594" s="900"/>
      <c r="T594" s="900"/>
      <c r="U594" s="900"/>
      <c r="V594" s="900"/>
      <c r="W594" s="900"/>
      <c r="X594" s="900"/>
      <c r="Z594" s="900"/>
      <c r="AA594" s="900"/>
      <c r="AB594" s="900"/>
      <c r="AC594" s="900"/>
    </row>
    <row r="595" spans="9:29">
      <c r="I595" s="900"/>
      <c r="K595" s="900"/>
      <c r="Q595" s="900"/>
      <c r="S595" s="900"/>
      <c r="T595" s="900"/>
      <c r="U595" s="900"/>
      <c r="V595" s="900"/>
      <c r="W595" s="900"/>
      <c r="X595" s="900"/>
      <c r="Z595" s="900"/>
      <c r="AA595" s="900"/>
      <c r="AB595" s="900"/>
      <c r="AC595" s="900"/>
    </row>
    <row r="596" spans="9:29">
      <c r="I596" s="900"/>
      <c r="K596" s="900"/>
      <c r="Q596" s="900"/>
      <c r="S596" s="900"/>
      <c r="T596" s="900"/>
      <c r="U596" s="900"/>
      <c r="V596" s="900"/>
      <c r="W596" s="900"/>
      <c r="X596" s="900"/>
      <c r="Z596" s="900"/>
      <c r="AA596" s="900"/>
      <c r="AB596" s="900"/>
      <c r="AC596" s="900"/>
    </row>
    <row r="597" spans="9:29">
      <c r="I597" s="900"/>
      <c r="K597" s="900"/>
      <c r="Q597" s="900"/>
      <c r="S597" s="900"/>
      <c r="T597" s="900"/>
      <c r="U597" s="900"/>
      <c r="V597" s="900"/>
      <c r="W597" s="900"/>
      <c r="X597" s="900"/>
      <c r="Z597" s="900"/>
      <c r="AA597" s="900"/>
      <c r="AB597" s="900"/>
      <c r="AC597" s="900"/>
    </row>
    <row r="598" spans="9:29">
      <c r="I598" s="900"/>
      <c r="K598" s="900"/>
      <c r="Q598" s="900"/>
      <c r="S598" s="900"/>
      <c r="T598" s="900"/>
      <c r="U598" s="900"/>
      <c r="V598" s="900"/>
      <c r="W598" s="900"/>
      <c r="X598" s="900"/>
      <c r="Z598" s="900"/>
      <c r="AA598" s="900"/>
      <c r="AB598" s="900"/>
      <c r="AC598" s="900"/>
    </row>
    <row r="599" spans="9:29">
      <c r="I599" s="900"/>
      <c r="K599" s="900"/>
      <c r="Q599" s="900"/>
      <c r="S599" s="900"/>
      <c r="T599" s="900"/>
      <c r="U599" s="900"/>
      <c r="V599" s="900"/>
      <c r="W599" s="900"/>
      <c r="X599" s="900"/>
      <c r="Z599" s="900"/>
      <c r="AA599" s="900"/>
      <c r="AB599" s="900"/>
      <c r="AC599" s="900"/>
    </row>
    <row r="600" spans="9:29">
      <c r="I600" s="900"/>
      <c r="K600" s="900"/>
      <c r="Q600" s="900"/>
      <c r="S600" s="900"/>
      <c r="T600" s="900"/>
      <c r="U600" s="900"/>
      <c r="V600" s="900"/>
      <c r="W600" s="900"/>
      <c r="X600" s="900"/>
      <c r="Z600" s="900"/>
      <c r="AA600" s="900"/>
      <c r="AB600" s="900"/>
      <c r="AC600" s="900"/>
    </row>
    <row r="601" spans="9:29">
      <c r="I601" s="900"/>
      <c r="K601" s="900"/>
      <c r="Q601" s="900"/>
      <c r="S601" s="900"/>
      <c r="T601" s="900"/>
      <c r="U601" s="900"/>
      <c r="V601" s="900"/>
      <c r="W601" s="900"/>
      <c r="X601" s="900"/>
      <c r="Z601" s="900"/>
      <c r="AA601" s="900"/>
      <c r="AB601" s="900"/>
      <c r="AC601" s="900"/>
    </row>
    <row r="602" spans="9:29">
      <c r="I602" s="900"/>
      <c r="K602" s="900"/>
      <c r="Q602" s="900"/>
      <c r="S602" s="900"/>
      <c r="T602" s="900"/>
      <c r="U602" s="900"/>
      <c r="V602" s="900"/>
      <c r="W602" s="900"/>
      <c r="X602" s="900"/>
      <c r="Z602" s="900"/>
      <c r="AA602" s="900"/>
      <c r="AB602" s="900"/>
      <c r="AC602" s="900"/>
    </row>
    <row r="603" spans="9:29">
      <c r="I603" s="900"/>
      <c r="K603" s="900"/>
      <c r="Q603" s="900"/>
      <c r="S603" s="900"/>
      <c r="T603" s="900"/>
      <c r="U603" s="900"/>
      <c r="V603" s="900"/>
      <c r="W603" s="900"/>
      <c r="X603" s="900"/>
      <c r="Z603" s="900"/>
      <c r="AA603" s="900"/>
      <c r="AB603" s="900"/>
      <c r="AC603" s="900"/>
    </row>
    <row r="604" spans="9:29">
      <c r="I604" s="900"/>
      <c r="K604" s="900"/>
      <c r="Q604" s="900"/>
      <c r="S604" s="900"/>
      <c r="T604" s="900"/>
      <c r="U604" s="900"/>
      <c r="V604" s="900"/>
      <c r="W604" s="900"/>
      <c r="X604" s="900"/>
      <c r="Z604" s="900"/>
      <c r="AA604" s="900"/>
      <c r="AB604" s="900"/>
      <c r="AC604" s="900"/>
    </row>
    <row r="605" spans="9:29">
      <c r="I605" s="900"/>
      <c r="K605" s="900"/>
      <c r="Q605" s="900"/>
      <c r="S605" s="900"/>
      <c r="T605" s="900"/>
      <c r="U605" s="900"/>
      <c r="V605" s="900"/>
      <c r="W605" s="900"/>
      <c r="X605" s="900"/>
      <c r="Z605" s="900"/>
      <c r="AA605" s="900"/>
      <c r="AB605" s="900"/>
      <c r="AC605" s="900"/>
    </row>
    <row r="606" spans="9:29">
      <c r="I606" s="900"/>
      <c r="K606" s="900"/>
      <c r="Q606" s="900"/>
      <c r="S606" s="900"/>
      <c r="T606" s="900"/>
      <c r="U606" s="900"/>
      <c r="V606" s="900"/>
      <c r="W606" s="900"/>
      <c r="X606" s="900"/>
      <c r="Z606" s="900"/>
      <c r="AA606" s="900"/>
      <c r="AB606" s="900"/>
      <c r="AC606" s="900"/>
    </row>
    <row r="607" spans="9:29">
      <c r="I607" s="900"/>
      <c r="K607" s="900"/>
      <c r="Q607" s="900"/>
      <c r="S607" s="900"/>
      <c r="T607" s="900"/>
      <c r="U607" s="900"/>
      <c r="V607" s="900"/>
      <c r="W607" s="900"/>
      <c r="X607" s="900"/>
      <c r="Z607" s="900"/>
      <c r="AA607" s="900"/>
      <c r="AB607" s="900"/>
      <c r="AC607" s="900"/>
    </row>
    <row r="608" spans="9:29">
      <c r="I608" s="900"/>
      <c r="K608" s="900"/>
      <c r="Q608" s="900"/>
      <c r="S608" s="900"/>
      <c r="T608" s="900"/>
      <c r="U608" s="900"/>
      <c r="V608" s="900"/>
      <c r="W608" s="900"/>
      <c r="X608" s="900"/>
      <c r="Z608" s="900"/>
      <c r="AA608" s="900"/>
      <c r="AB608" s="900"/>
      <c r="AC608" s="900"/>
    </row>
    <row r="609" spans="9:29">
      <c r="I609" s="900"/>
      <c r="K609" s="900"/>
      <c r="Q609" s="900"/>
      <c r="S609" s="900"/>
      <c r="T609" s="900"/>
      <c r="U609" s="900"/>
      <c r="V609" s="900"/>
      <c r="W609" s="900"/>
      <c r="X609" s="900"/>
      <c r="Z609" s="900"/>
      <c r="AA609" s="900"/>
      <c r="AB609" s="900"/>
      <c r="AC609" s="900"/>
    </row>
    <row r="610" spans="9:29">
      <c r="I610" s="900"/>
      <c r="K610" s="900"/>
      <c r="Q610" s="900"/>
      <c r="S610" s="900"/>
      <c r="T610" s="900"/>
      <c r="U610" s="900"/>
      <c r="V610" s="900"/>
      <c r="W610" s="900"/>
      <c r="X610" s="900"/>
      <c r="Z610" s="900"/>
      <c r="AA610" s="900"/>
      <c r="AB610" s="900"/>
      <c r="AC610" s="900"/>
    </row>
    <row r="611" spans="9:29">
      <c r="I611" s="900"/>
      <c r="K611" s="900"/>
      <c r="Q611" s="900"/>
      <c r="S611" s="900"/>
      <c r="T611" s="900"/>
      <c r="U611" s="900"/>
      <c r="V611" s="900"/>
      <c r="W611" s="900"/>
      <c r="X611" s="900"/>
      <c r="Z611" s="900"/>
      <c r="AA611" s="900"/>
      <c r="AB611" s="900"/>
      <c r="AC611" s="900"/>
    </row>
    <row r="612" spans="9:29">
      <c r="I612" s="900"/>
      <c r="K612" s="900"/>
      <c r="Q612" s="900"/>
      <c r="S612" s="900"/>
      <c r="T612" s="900"/>
      <c r="U612" s="900"/>
      <c r="V612" s="900"/>
      <c r="W612" s="900"/>
      <c r="X612" s="900"/>
      <c r="Z612" s="900"/>
      <c r="AA612" s="900"/>
      <c r="AB612" s="900"/>
      <c r="AC612" s="900"/>
    </row>
    <row r="613" spans="9:29">
      <c r="I613" s="900"/>
      <c r="K613" s="900"/>
      <c r="Q613" s="900"/>
      <c r="S613" s="900"/>
      <c r="T613" s="900"/>
      <c r="U613" s="900"/>
      <c r="V613" s="900"/>
      <c r="W613" s="900"/>
      <c r="X613" s="900"/>
      <c r="Z613" s="900"/>
      <c r="AA613" s="900"/>
      <c r="AB613" s="900"/>
      <c r="AC613" s="900"/>
    </row>
    <row r="614" spans="9:29">
      <c r="I614" s="900"/>
      <c r="K614" s="900"/>
      <c r="Q614" s="900"/>
      <c r="S614" s="900"/>
      <c r="T614" s="900"/>
      <c r="U614" s="900"/>
      <c r="V614" s="900"/>
      <c r="W614" s="900"/>
      <c r="X614" s="900"/>
      <c r="Z614" s="900"/>
      <c r="AA614" s="900"/>
      <c r="AB614" s="900"/>
      <c r="AC614" s="900"/>
    </row>
    <row r="615" spans="9:29">
      <c r="I615" s="900"/>
      <c r="K615" s="900"/>
      <c r="Q615" s="900"/>
      <c r="S615" s="900"/>
      <c r="T615" s="900"/>
      <c r="U615" s="900"/>
      <c r="V615" s="900"/>
      <c r="W615" s="900"/>
      <c r="X615" s="900"/>
      <c r="Z615" s="900"/>
      <c r="AA615" s="900"/>
      <c r="AB615" s="900"/>
      <c r="AC615" s="900"/>
    </row>
    <row r="616" spans="9:29">
      <c r="I616" s="900"/>
      <c r="K616" s="900"/>
      <c r="Q616" s="900"/>
      <c r="S616" s="900"/>
      <c r="T616" s="900"/>
      <c r="U616" s="900"/>
      <c r="V616" s="900"/>
      <c r="W616" s="900"/>
      <c r="X616" s="900"/>
      <c r="Z616" s="900"/>
      <c r="AA616" s="900"/>
      <c r="AB616" s="900"/>
      <c r="AC616" s="900"/>
    </row>
    <row r="617" spans="9:29">
      <c r="I617" s="900"/>
      <c r="K617" s="900"/>
      <c r="Q617" s="900"/>
      <c r="S617" s="900"/>
      <c r="T617" s="900"/>
      <c r="U617" s="900"/>
      <c r="V617" s="900"/>
      <c r="W617" s="900"/>
      <c r="X617" s="900"/>
      <c r="Z617" s="900"/>
      <c r="AA617" s="900"/>
      <c r="AB617" s="900"/>
      <c r="AC617" s="900"/>
    </row>
    <row r="618" spans="9:29">
      <c r="I618" s="900"/>
      <c r="K618" s="900"/>
      <c r="Q618" s="900"/>
      <c r="S618" s="900"/>
      <c r="T618" s="900"/>
      <c r="U618" s="900"/>
      <c r="V618" s="900"/>
      <c r="W618" s="900"/>
      <c r="X618" s="900"/>
      <c r="Z618" s="900"/>
      <c r="AA618" s="900"/>
      <c r="AB618" s="900"/>
      <c r="AC618" s="900"/>
    </row>
    <row r="619" spans="9:29">
      <c r="I619" s="900"/>
      <c r="K619" s="900"/>
      <c r="Q619" s="900"/>
      <c r="S619" s="900"/>
      <c r="T619" s="900"/>
      <c r="U619" s="900"/>
      <c r="V619" s="900"/>
      <c r="W619" s="900"/>
      <c r="X619" s="900"/>
      <c r="Z619" s="900"/>
      <c r="AA619" s="900"/>
      <c r="AB619" s="900"/>
      <c r="AC619" s="900"/>
    </row>
    <row r="620" spans="9:29">
      <c r="I620" s="900"/>
      <c r="K620" s="900"/>
      <c r="Q620" s="900"/>
      <c r="S620" s="900"/>
      <c r="T620" s="900"/>
      <c r="U620" s="900"/>
      <c r="V620" s="900"/>
      <c r="W620" s="900"/>
      <c r="X620" s="900"/>
      <c r="Z620" s="900"/>
      <c r="AA620" s="900"/>
      <c r="AB620" s="900"/>
      <c r="AC620" s="900"/>
    </row>
    <row r="621" spans="9:29">
      <c r="I621" s="900"/>
      <c r="K621" s="900"/>
      <c r="Q621" s="900"/>
      <c r="S621" s="900"/>
      <c r="T621" s="900"/>
      <c r="U621" s="900"/>
      <c r="V621" s="900"/>
      <c r="W621" s="900"/>
      <c r="X621" s="900"/>
      <c r="Z621" s="900"/>
      <c r="AA621" s="900"/>
      <c r="AB621" s="900"/>
      <c r="AC621" s="900"/>
    </row>
    <row r="622" spans="9:29">
      <c r="I622" s="900"/>
      <c r="K622" s="900"/>
      <c r="Q622" s="900"/>
      <c r="S622" s="900"/>
      <c r="T622" s="900"/>
      <c r="U622" s="900"/>
      <c r="V622" s="900"/>
      <c r="W622" s="900"/>
      <c r="X622" s="900"/>
      <c r="Z622" s="900"/>
      <c r="AA622" s="900"/>
      <c r="AB622" s="900"/>
      <c r="AC622" s="900"/>
    </row>
    <row r="623" spans="9:29">
      <c r="I623" s="900"/>
      <c r="K623" s="900"/>
      <c r="Q623" s="900"/>
      <c r="S623" s="900"/>
      <c r="T623" s="900"/>
      <c r="U623" s="900"/>
      <c r="V623" s="900"/>
      <c r="W623" s="900"/>
      <c r="X623" s="900"/>
      <c r="Z623" s="900"/>
      <c r="AA623" s="900"/>
      <c r="AB623" s="900"/>
      <c r="AC623" s="900"/>
    </row>
    <row r="624" spans="9:29">
      <c r="I624" s="900"/>
      <c r="K624" s="900"/>
      <c r="Q624" s="900"/>
      <c r="S624" s="900"/>
      <c r="T624" s="900"/>
      <c r="U624" s="900"/>
      <c r="V624" s="900"/>
      <c r="W624" s="900"/>
      <c r="X624" s="900"/>
      <c r="Z624" s="900"/>
      <c r="AA624" s="900"/>
      <c r="AB624" s="900"/>
      <c r="AC624" s="900"/>
    </row>
    <row r="625" spans="9:29">
      <c r="I625" s="900"/>
      <c r="K625" s="900"/>
      <c r="Q625" s="900"/>
      <c r="S625" s="900"/>
      <c r="T625" s="900"/>
      <c r="U625" s="900"/>
      <c r="V625" s="900"/>
      <c r="W625" s="900"/>
      <c r="X625" s="900"/>
      <c r="Z625" s="900"/>
      <c r="AA625" s="900"/>
      <c r="AB625" s="900"/>
      <c r="AC625" s="900"/>
    </row>
    <row r="626" spans="9:29">
      <c r="I626" s="900"/>
      <c r="K626" s="900"/>
      <c r="Q626" s="900"/>
      <c r="S626" s="900"/>
      <c r="T626" s="900"/>
      <c r="U626" s="900"/>
      <c r="V626" s="900"/>
      <c r="W626" s="900"/>
      <c r="X626" s="900"/>
      <c r="Z626" s="900"/>
      <c r="AA626" s="900"/>
      <c r="AB626" s="900"/>
      <c r="AC626" s="900"/>
    </row>
    <row r="627" spans="9:29">
      <c r="I627" s="900"/>
      <c r="K627" s="900"/>
      <c r="Q627" s="900"/>
      <c r="S627" s="900"/>
      <c r="T627" s="900"/>
      <c r="U627" s="900"/>
      <c r="V627" s="900"/>
      <c r="W627" s="900"/>
      <c r="X627" s="900"/>
      <c r="Z627" s="900"/>
      <c r="AA627" s="900"/>
      <c r="AB627" s="900"/>
      <c r="AC627" s="900"/>
    </row>
    <row r="628" spans="9:29">
      <c r="I628" s="900"/>
      <c r="K628" s="900"/>
      <c r="Q628" s="900"/>
      <c r="S628" s="900"/>
      <c r="T628" s="900"/>
      <c r="U628" s="900"/>
      <c r="V628" s="900"/>
      <c r="W628" s="900"/>
      <c r="X628" s="900"/>
      <c r="Z628" s="900"/>
      <c r="AA628" s="900"/>
      <c r="AB628" s="900"/>
      <c r="AC628" s="900"/>
    </row>
    <row r="629" spans="9:29">
      <c r="I629" s="900"/>
      <c r="K629" s="900"/>
      <c r="Q629" s="900"/>
      <c r="S629" s="900"/>
      <c r="T629" s="900"/>
      <c r="U629" s="900"/>
      <c r="V629" s="900"/>
      <c r="W629" s="900"/>
      <c r="X629" s="900"/>
      <c r="Z629" s="900"/>
      <c r="AA629" s="900"/>
      <c r="AB629" s="900"/>
      <c r="AC629" s="900"/>
    </row>
    <row r="630" spans="9:29">
      <c r="I630" s="900"/>
      <c r="K630" s="900"/>
      <c r="Q630" s="900"/>
      <c r="S630" s="900"/>
      <c r="T630" s="900"/>
      <c r="U630" s="900"/>
      <c r="V630" s="900"/>
      <c r="W630" s="900"/>
      <c r="X630" s="900"/>
      <c r="Z630" s="900"/>
      <c r="AA630" s="900"/>
      <c r="AB630" s="900"/>
      <c r="AC630" s="900"/>
    </row>
    <row r="631" spans="9:29">
      <c r="I631" s="900"/>
      <c r="K631" s="900"/>
      <c r="Q631" s="900"/>
      <c r="S631" s="900"/>
      <c r="T631" s="900"/>
      <c r="U631" s="900"/>
      <c r="V631" s="900"/>
      <c r="W631" s="900"/>
      <c r="X631" s="900"/>
      <c r="Z631" s="900"/>
      <c r="AA631" s="900"/>
      <c r="AB631" s="900"/>
      <c r="AC631" s="900"/>
    </row>
    <row r="632" spans="9:29">
      <c r="I632" s="900"/>
      <c r="K632" s="900"/>
      <c r="Q632" s="900"/>
      <c r="S632" s="900"/>
      <c r="T632" s="900"/>
      <c r="U632" s="900"/>
      <c r="V632" s="900"/>
      <c r="W632" s="900"/>
      <c r="X632" s="900"/>
      <c r="Z632" s="900"/>
      <c r="AA632" s="900"/>
      <c r="AB632" s="900"/>
      <c r="AC632" s="900"/>
    </row>
    <row r="633" spans="9:29">
      <c r="I633" s="900"/>
      <c r="K633" s="900"/>
      <c r="Q633" s="900"/>
      <c r="S633" s="900"/>
      <c r="T633" s="900"/>
      <c r="U633" s="900"/>
      <c r="V633" s="900"/>
      <c r="W633" s="900"/>
      <c r="X633" s="900"/>
      <c r="Z633" s="900"/>
      <c r="AA633" s="900"/>
      <c r="AB633" s="900"/>
      <c r="AC633" s="900"/>
    </row>
    <row r="634" spans="9:29">
      <c r="I634" s="900"/>
      <c r="K634" s="900"/>
      <c r="Q634" s="900"/>
      <c r="S634" s="900"/>
      <c r="T634" s="900"/>
      <c r="U634" s="900"/>
      <c r="V634" s="900"/>
      <c r="W634" s="900"/>
      <c r="X634" s="900"/>
      <c r="Z634" s="900"/>
      <c r="AA634" s="900"/>
      <c r="AB634" s="900"/>
      <c r="AC634" s="900"/>
    </row>
    <row r="635" spans="9:29">
      <c r="I635" s="900"/>
      <c r="K635" s="900"/>
      <c r="Q635" s="900"/>
      <c r="S635" s="900"/>
      <c r="T635" s="900"/>
      <c r="U635" s="900"/>
      <c r="V635" s="900"/>
      <c r="W635" s="900"/>
      <c r="X635" s="900"/>
      <c r="Z635" s="900"/>
      <c r="AA635" s="900"/>
      <c r="AB635" s="900"/>
      <c r="AC635" s="900"/>
    </row>
    <row r="636" spans="9:29">
      <c r="I636" s="900"/>
      <c r="K636" s="900"/>
      <c r="Q636" s="900"/>
      <c r="S636" s="900"/>
      <c r="T636" s="900"/>
      <c r="U636" s="900"/>
      <c r="V636" s="900"/>
      <c r="W636" s="900"/>
      <c r="X636" s="900"/>
      <c r="Z636" s="900"/>
      <c r="AA636" s="900"/>
      <c r="AB636" s="900"/>
      <c r="AC636" s="900"/>
    </row>
    <row r="637" spans="9:29">
      <c r="I637" s="900"/>
      <c r="K637" s="900"/>
      <c r="Q637" s="900"/>
      <c r="S637" s="900"/>
      <c r="T637" s="900"/>
      <c r="U637" s="900"/>
      <c r="V637" s="900"/>
      <c r="W637" s="900"/>
      <c r="X637" s="900"/>
      <c r="Z637" s="900"/>
      <c r="AA637" s="900"/>
      <c r="AB637" s="900"/>
      <c r="AC637" s="900"/>
    </row>
    <row r="638" spans="9:29">
      <c r="I638" s="900"/>
      <c r="K638" s="900"/>
      <c r="Q638" s="900"/>
      <c r="S638" s="900"/>
      <c r="T638" s="900"/>
      <c r="U638" s="900"/>
      <c r="V638" s="900"/>
      <c r="W638" s="900"/>
      <c r="X638" s="900"/>
      <c r="Z638" s="900"/>
      <c r="AA638" s="900"/>
      <c r="AB638" s="900"/>
      <c r="AC638" s="900"/>
    </row>
    <row r="639" spans="9:29">
      <c r="I639" s="900"/>
      <c r="K639" s="900"/>
      <c r="Q639" s="900"/>
      <c r="S639" s="900"/>
      <c r="T639" s="900"/>
      <c r="U639" s="900"/>
      <c r="V639" s="900"/>
      <c r="W639" s="900"/>
      <c r="X639" s="900"/>
      <c r="Z639" s="900"/>
      <c r="AA639" s="900"/>
      <c r="AB639" s="900"/>
      <c r="AC639" s="900"/>
    </row>
    <row r="640" spans="9:29">
      <c r="I640" s="900"/>
      <c r="K640" s="900"/>
      <c r="Q640" s="900"/>
      <c r="S640" s="900"/>
      <c r="T640" s="900"/>
      <c r="U640" s="900"/>
      <c r="V640" s="900"/>
      <c r="W640" s="900"/>
      <c r="X640" s="900"/>
      <c r="Z640" s="900"/>
      <c r="AA640" s="900"/>
      <c r="AB640" s="900"/>
      <c r="AC640" s="900"/>
    </row>
    <row r="641" spans="9:29">
      <c r="I641" s="900"/>
      <c r="K641" s="900"/>
      <c r="Q641" s="900"/>
      <c r="S641" s="900"/>
      <c r="T641" s="900"/>
      <c r="U641" s="900"/>
      <c r="V641" s="900"/>
      <c r="W641" s="900"/>
      <c r="X641" s="900"/>
      <c r="Z641" s="900"/>
      <c r="AA641" s="900"/>
      <c r="AB641" s="900"/>
      <c r="AC641" s="900"/>
    </row>
    <row r="642" spans="9:29">
      <c r="I642" s="900"/>
      <c r="K642" s="900"/>
      <c r="Q642" s="900"/>
      <c r="S642" s="900"/>
      <c r="T642" s="900"/>
      <c r="U642" s="900"/>
      <c r="V642" s="900"/>
      <c r="W642" s="900"/>
      <c r="X642" s="900"/>
      <c r="Z642" s="900"/>
      <c r="AA642" s="900"/>
      <c r="AB642" s="900"/>
      <c r="AC642" s="900"/>
    </row>
    <row r="643" spans="9:29">
      <c r="I643" s="900"/>
      <c r="K643" s="900"/>
      <c r="Q643" s="900"/>
      <c r="S643" s="900"/>
      <c r="T643" s="900"/>
      <c r="U643" s="900"/>
      <c r="V643" s="900"/>
      <c r="W643" s="900"/>
      <c r="X643" s="900"/>
      <c r="Z643" s="900"/>
      <c r="AA643" s="900"/>
      <c r="AB643" s="900"/>
      <c r="AC643" s="900"/>
    </row>
    <row r="644" spans="9:29">
      <c r="I644" s="900"/>
      <c r="K644" s="900"/>
      <c r="Q644" s="900"/>
      <c r="S644" s="900"/>
      <c r="T644" s="900"/>
      <c r="U644" s="900"/>
      <c r="V644" s="900"/>
      <c r="W644" s="900"/>
      <c r="X644" s="900"/>
      <c r="Z644" s="900"/>
      <c r="AA644" s="900"/>
      <c r="AB644" s="900"/>
      <c r="AC644" s="900"/>
    </row>
    <row r="645" spans="9:29">
      <c r="I645" s="900"/>
      <c r="K645" s="900"/>
      <c r="Q645" s="900"/>
      <c r="S645" s="900"/>
      <c r="T645" s="900"/>
      <c r="U645" s="900"/>
      <c r="V645" s="900"/>
      <c r="W645" s="900"/>
      <c r="X645" s="900"/>
      <c r="Z645" s="900"/>
      <c r="AA645" s="900"/>
      <c r="AB645" s="900"/>
      <c r="AC645" s="900"/>
    </row>
    <row r="646" spans="9:29">
      <c r="I646" s="900"/>
      <c r="K646" s="900"/>
      <c r="Q646" s="900"/>
      <c r="S646" s="900"/>
      <c r="T646" s="900"/>
      <c r="U646" s="900"/>
      <c r="V646" s="900"/>
      <c r="W646" s="900"/>
      <c r="X646" s="900"/>
      <c r="Z646" s="900"/>
      <c r="AA646" s="900"/>
      <c r="AB646" s="900"/>
      <c r="AC646" s="900"/>
    </row>
    <row r="647" spans="9:29">
      <c r="I647" s="900"/>
      <c r="K647" s="900"/>
      <c r="Q647" s="900"/>
      <c r="S647" s="900"/>
      <c r="T647" s="900"/>
      <c r="U647" s="900"/>
      <c r="V647" s="900"/>
      <c r="W647" s="900"/>
      <c r="X647" s="900"/>
      <c r="Z647" s="900"/>
      <c r="AA647" s="900"/>
      <c r="AB647" s="900"/>
      <c r="AC647" s="900"/>
    </row>
    <row r="648" spans="9:29">
      <c r="I648" s="900"/>
      <c r="K648" s="900"/>
      <c r="Q648" s="900"/>
      <c r="S648" s="900"/>
      <c r="T648" s="900"/>
      <c r="U648" s="900"/>
      <c r="V648" s="900"/>
      <c r="W648" s="900"/>
      <c r="X648" s="900"/>
      <c r="Z648" s="900"/>
      <c r="AA648" s="900"/>
      <c r="AB648" s="900"/>
      <c r="AC648" s="900"/>
    </row>
    <row r="649" spans="9:29">
      <c r="I649" s="900"/>
      <c r="K649" s="900"/>
      <c r="Q649" s="900"/>
      <c r="S649" s="900"/>
      <c r="T649" s="900"/>
      <c r="U649" s="900"/>
      <c r="V649" s="900"/>
      <c r="W649" s="900"/>
      <c r="X649" s="900"/>
      <c r="Z649" s="900"/>
      <c r="AA649" s="900"/>
      <c r="AB649" s="900"/>
      <c r="AC649" s="900"/>
    </row>
    <row r="650" spans="9:29">
      <c r="I650" s="900"/>
      <c r="K650" s="900"/>
      <c r="Q650" s="900"/>
      <c r="S650" s="900"/>
      <c r="T650" s="900"/>
      <c r="U650" s="900"/>
      <c r="V650" s="900"/>
      <c r="W650" s="900"/>
      <c r="X650" s="900"/>
      <c r="Z650" s="900"/>
      <c r="AA650" s="900"/>
      <c r="AB650" s="900"/>
      <c r="AC650" s="900"/>
    </row>
    <row r="651" spans="9:29">
      <c r="I651" s="900"/>
      <c r="K651" s="900"/>
      <c r="Q651" s="900"/>
      <c r="S651" s="900"/>
      <c r="T651" s="900"/>
      <c r="U651" s="900"/>
      <c r="V651" s="900"/>
      <c r="W651" s="900"/>
      <c r="X651" s="900"/>
      <c r="Z651" s="900"/>
      <c r="AA651" s="900"/>
      <c r="AB651" s="900"/>
      <c r="AC651" s="900"/>
    </row>
    <row r="652" spans="9:29">
      <c r="I652" s="900"/>
      <c r="K652" s="900"/>
      <c r="Q652" s="900"/>
      <c r="S652" s="900"/>
      <c r="T652" s="900"/>
      <c r="U652" s="900"/>
      <c r="V652" s="900"/>
      <c r="W652" s="900"/>
      <c r="X652" s="900"/>
      <c r="Z652" s="900"/>
      <c r="AA652" s="900"/>
      <c r="AB652" s="900"/>
      <c r="AC652" s="900"/>
    </row>
    <row r="653" spans="9:29">
      <c r="I653" s="900"/>
      <c r="K653" s="900"/>
      <c r="Q653" s="900"/>
      <c r="S653" s="900"/>
      <c r="T653" s="900"/>
      <c r="U653" s="900"/>
      <c r="V653" s="900"/>
      <c r="W653" s="900"/>
      <c r="X653" s="900"/>
      <c r="Z653" s="900"/>
      <c r="AA653" s="900"/>
      <c r="AB653" s="900"/>
      <c r="AC653" s="900"/>
    </row>
    <row r="654" spans="9:29">
      <c r="I654" s="900"/>
      <c r="K654" s="900"/>
      <c r="Q654" s="900"/>
      <c r="S654" s="900"/>
      <c r="T654" s="900"/>
      <c r="U654" s="900"/>
      <c r="V654" s="900"/>
      <c r="W654" s="900"/>
      <c r="X654" s="900"/>
      <c r="Z654" s="900"/>
      <c r="AA654" s="900"/>
      <c r="AB654" s="900"/>
      <c r="AC654" s="900"/>
    </row>
    <row r="655" spans="9:29">
      <c r="I655" s="900"/>
      <c r="K655" s="900"/>
      <c r="Q655" s="900"/>
      <c r="S655" s="900"/>
      <c r="T655" s="900"/>
      <c r="U655" s="900"/>
      <c r="V655" s="900"/>
      <c r="W655" s="900"/>
      <c r="X655" s="900"/>
      <c r="Z655" s="900"/>
      <c r="AA655" s="900"/>
      <c r="AB655" s="900"/>
      <c r="AC655" s="900"/>
    </row>
    <row r="656" spans="9:29">
      <c r="I656" s="900"/>
      <c r="K656" s="900"/>
      <c r="Q656" s="900"/>
      <c r="S656" s="900"/>
      <c r="T656" s="900"/>
      <c r="U656" s="900"/>
      <c r="V656" s="900"/>
      <c r="W656" s="900"/>
      <c r="X656" s="900"/>
      <c r="Z656" s="900"/>
      <c r="AA656" s="900"/>
      <c r="AB656" s="900"/>
      <c r="AC656" s="900"/>
    </row>
    <row r="657" spans="9:29">
      <c r="I657" s="900"/>
      <c r="K657" s="900"/>
      <c r="Q657" s="900"/>
      <c r="S657" s="900"/>
      <c r="T657" s="900"/>
      <c r="U657" s="900"/>
      <c r="V657" s="900"/>
      <c r="W657" s="900"/>
      <c r="X657" s="900"/>
      <c r="Z657" s="900"/>
      <c r="AA657" s="900"/>
      <c r="AB657" s="900"/>
      <c r="AC657" s="900"/>
    </row>
    <row r="658" spans="9:29">
      <c r="I658" s="900"/>
      <c r="K658" s="900"/>
      <c r="Q658" s="900"/>
      <c r="S658" s="900"/>
      <c r="T658" s="900"/>
      <c r="U658" s="900"/>
      <c r="V658" s="900"/>
      <c r="W658" s="900"/>
      <c r="X658" s="900"/>
      <c r="Z658" s="900"/>
      <c r="AA658" s="900"/>
      <c r="AB658" s="900"/>
      <c r="AC658" s="900"/>
    </row>
    <row r="659" spans="9:29">
      <c r="I659" s="900"/>
      <c r="K659" s="900"/>
      <c r="Q659" s="900"/>
      <c r="S659" s="900"/>
      <c r="T659" s="900"/>
      <c r="U659" s="900"/>
      <c r="V659" s="900"/>
      <c r="W659" s="900"/>
      <c r="X659" s="900"/>
      <c r="Z659" s="900"/>
      <c r="AA659" s="900"/>
      <c r="AB659" s="900"/>
      <c r="AC659" s="900"/>
    </row>
    <row r="660" spans="9:29">
      <c r="I660" s="900"/>
      <c r="K660" s="900"/>
      <c r="Q660" s="900"/>
      <c r="S660" s="900"/>
      <c r="T660" s="900"/>
      <c r="U660" s="900"/>
      <c r="V660" s="900"/>
      <c r="W660" s="900"/>
      <c r="X660" s="900"/>
      <c r="Z660" s="900"/>
      <c r="AA660" s="900"/>
      <c r="AB660" s="900"/>
      <c r="AC660" s="900"/>
    </row>
    <row r="661" spans="9:29">
      <c r="I661" s="900"/>
      <c r="K661" s="900"/>
      <c r="Q661" s="900"/>
      <c r="S661" s="900"/>
      <c r="T661" s="900"/>
      <c r="U661" s="900"/>
      <c r="V661" s="900"/>
      <c r="W661" s="900"/>
      <c r="X661" s="900"/>
      <c r="Z661" s="900"/>
      <c r="AA661" s="900"/>
      <c r="AB661" s="900"/>
      <c r="AC661" s="900"/>
    </row>
    <row r="662" spans="9:29">
      <c r="I662" s="900"/>
      <c r="K662" s="900"/>
      <c r="Q662" s="900"/>
      <c r="S662" s="900"/>
      <c r="T662" s="900"/>
      <c r="U662" s="900"/>
      <c r="V662" s="900"/>
      <c r="W662" s="900"/>
      <c r="X662" s="900"/>
      <c r="Z662" s="900"/>
      <c r="AA662" s="900"/>
      <c r="AB662" s="900"/>
      <c r="AC662" s="900"/>
    </row>
    <row r="663" spans="9:29">
      <c r="I663" s="900"/>
      <c r="K663" s="900"/>
      <c r="Q663" s="900"/>
      <c r="S663" s="900"/>
      <c r="T663" s="900"/>
      <c r="U663" s="900"/>
      <c r="V663" s="900"/>
      <c r="W663" s="900"/>
      <c r="X663" s="900"/>
      <c r="Z663" s="900"/>
      <c r="AA663" s="900"/>
      <c r="AB663" s="900"/>
      <c r="AC663" s="900"/>
    </row>
    <row r="664" spans="9:29">
      <c r="I664" s="900"/>
      <c r="K664" s="900"/>
      <c r="Q664" s="900"/>
      <c r="S664" s="900"/>
      <c r="T664" s="900"/>
      <c r="U664" s="900"/>
      <c r="V664" s="900"/>
      <c r="W664" s="900"/>
      <c r="X664" s="900"/>
      <c r="Z664" s="900"/>
      <c r="AA664" s="900"/>
      <c r="AB664" s="900"/>
      <c r="AC664" s="900"/>
    </row>
    <row r="665" spans="9:29">
      <c r="I665" s="900"/>
      <c r="K665" s="900"/>
      <c r="Q665" s="900"/>
      <c r="S665" s="900"/>
      <c r="T665" s="900"/>
      <c r="U665" s="900"/>
      <c r="V665" s="900"/>
      <c r="W665" s="900"/>
      <c r="X665" s="900"/>
      <c r="Z665" s="900"/>
      <c r="AA665" s="900"/>
      <c r="AB665" s="900"/>
      <c r="AC665" s="900"/>
    </row>
    <row r="666" spans="9:29">
      <c r="I666" s="900"/>
      <c r="K666" s="900"/>
      <c r="Q666" s="900"/>
      <c r="S666" s="900"/>
      <c r="T666" s="900"/>
      <c r="U666" s="900"/>
      <c r="V666" s="900"/>
      <c r="W666" s="900"/>
      <c r="X666" s="900"/>
      <c r="Z666" s="900"/>
      <c r="AA666" s="900"/>
      <c r="AB666" s="900"/>
      <c r="AC666" s="900"/>
    </row>
    <row r="667" spans="9:29">
      <c r="I667" s="900"/>
      <c r="K667" s="900"/>
      <c r="Q667" s="900"/>
      <c r="S667" s="900"/>
      <c r="T667" s="900"/>
      <c r="U667" s="900"/>
      <c r="V667" s="900"/>
      <c r="W667" s="900"/>
      <c r="X667" s="900"/>
      <c r="Z667" s="900"/>
      <c r="AA667" s="900"/>
      <c r="AB667" s="900"/>
      <c r="AC667" s="900"/>
    </row>
    <row r="668" spans="9:29">
      <c r="I668" s="900"/>
      <c r="K668" s="900"/>
      <c r="Q668" s="900"/>
      <c r="S668" s="900"/>
      <c r="T668" s="900"/>
      <c r="U668" s="900"/>
      <c r="V668" s="900"/>
      <c r="W668" s="900"/>
      <c r="X668" s="900"/>
      <c r="Z668" s="900"/>
      <c r="AA668" s="900"/>
      <c r="AB668" s="900"/>
      <c r="AC668" s="900"/>
    </row>
    <row r="669" spans="9:29">
      <c r="I669" s="900"/>
      <c r="K669" s="900"/>
      <c r="Q669" s="900"/>
      <c r="S669" s="900"/>
      <c r="T669" s="900"/>
      <c r="U669" s="900"/>
      <c r="V669" s="900"/>
      <c r="W669" s="900"/>
      <c r="X669" s="900"/>
      <c r="Z669" s="900"/>
      <c r="AA669" s="900"/>
      <c r="AB669" s="900"/>
      <c r="AC669" s="900"/>
    </row>
    <row r="670" spans="9:29">
      <c r="I670" s="900"/>
      <c r="K670" s="900"/>
      <c r="Q670" s="900"/>
      <c r="S670" s="900"/>
      <c r="T670" s="900"/>
      <c r="U670" s="900"/>
      <c r="V670" s="900"/>
      <c r="W670" s="900"/>
      <c r="X670" s="900"/>
      <c r="Z670" s="900"/>
      <c r="AA670" s="900"/>
      <c r="AB670" s="900"/>
      <c r="AC670" s="900"/>
    </row>
    <row r="671" spans="9:29">
      <c r="I671" s="900"/>
      <c r="K671" s="900"/>
      <c r="Q671" s="900"/>
      <c r="S671" s="900"/>
      <c r="T671" s="900"/>
      <c r="U671" s="900"/>
      <c r="V671" s="900"/>
      <c r="W671" s="900"/>
      <c r="X671" s="900"/>
      <c r="Z671" s="900"/>
      <c r="AA671" s="900"/>
      <c r="AB671" s="900"/>
      <c r="AC671" s="900"/>
    </row>
    <row r="672" spans="9:29">
      <c r="I672" s="900"/>
      <c r="K672" s="900"/>
      <c r="Q672" s="900"/>
      <c r="S672" s="900"/>
      <c r="T672" s="900"/>
      <c r="U672" s="900"/>
      <c r="V672" s="900"/>
      <c r="W672" s="900"/>
      <c r="X672" s="900"/>
      <c r="Z672" s="900"/>
      <c r="AA672" s="900"/>
      <c r="AB672" s="900"/>
      <c r="AC672" s="900"/>
    </row>
    <row r="673" spans="9:29">
      <c r="I673" s="900"/>
      <c r="K673" s="900"/>
      <c r="Q673" s="900"/>
      <c r="S673" s="900"/>
      <c r="T673" s="900"/>
      <c r="U673" s="900"/>
      <c r="V673" s="900"/>
      <c r="W673" s="900"/>
      <c r="X673" s="900"/>
      <c r="Z673" s="900"/>
      <c r="AA673" s="900"/>
      <c r="AB673" s="900"/>
      <c r="AC673" s="900"/>
    </row>
    <row r="674" spans="9:29">
      <c r="I674" s="900"/>
      <c r="K674" s="900"/>
      <c r="Q674" s="900"/>
      <c r="S674" s="900"/>
      <c r="T674" s="900"/>
      <c r="U674" s="900"/>
      <c r="V674" s="900"/>
      <c r="W674" s="900"/>
      <c r="X674" s="900"/>
      <c r="Z674" s="900"/>
      <c r="AA674" s="900"/>
      <c r="AB674" s="900"/>
      <c r="AC674" s="900"/>
    </row>
    <row r="675" spans="9:29">
      <c r="I675" s="900"/>
      <c r="K675" s="900"/>
      <c r="Q675" s="900"/>
      <c r="S675" s="900"/>
      <c r="T675" s="900"/>
      <c r="U675" s="900"/>
      <c r="V675" s="900"/>
      <c r="W675" s="900"/>
      <c r="X675" s="900"/>
      <c r="Z675" s="900"/>
      <c r="AA675" s="900"/>
      <c r="AB675" s="900"/>
      <c r="AC675" s="900"/>
    </row>
    <row r="676" spans="9:29">
      <c r="I676" s="900"/>
      <c r="K676" s="900"/>
      <c r="Q676" s="900"/>
      <c r="S676" s="900"/>
      <c r="T676" s="900"/>
      <c r="U676" s="900"/>
      <c r="V676" s="900"/>
      <c r="W676" s="900"/>
      <c r="X676" s="900"/>
      <c r="Z676" s="900"/>
      <c r="AA676" s="900"/>
      <c r="AB676" s="900"/>
      <c r="AC676" s="900"/>
    </row>
    <row r="677" spans="9:29">
      <c r="I677" s="900"/>
      <c r="K677" s="900"/>
      <c r="Q677" s="900"/>
      <c r="S677" s="900"/>
      <c r="T677" s="900"/>
      <c r="U677" s="900"/>
      <c r="V677" s="900"/>
      <c r="W677" s="900"/>
      <c r="X677" s="900"/>
      <c r="Z677" s="900"/>
      <c r="AA677" s="900"/>
      <c r="AB677" s="900"/>
      <c r="AC677" s="900"/>
    </row>
    <row r="678" spans="9:29">
      <c r="I678" s="900"/>
      <c r="K678" s="900"/>
      <c r="Q678" s="900"/>
      <c r="S678" s="900"/>
      <c r="T678" s="900"/>
      <c r="U678" s="900"/>
      <c r="V678" s="900"/>
      <c r="W678" s="900"/>
      <c r="X678" s="900"/>
      <c r="Z678" s="900"/>
      <c r="AA678" s="900"/>
      <c r="AB678" s="900"/>
      <c r="AC678" s="900"/>
    </row>
    <row r="679" spans="9:29">
      <c r="I679" s="900"/>
      <c r="K679" s="900"/>
      <c r="Q679" s="900"/>
      <c r="S679" s="900"/>
      <c r="T679" s="900"/>
      <c r="U679" s="900"/>
      <c r="V679" s="900"/>
      <c r="W679" s="900"/>
      <c r="X679" s="900"/>
      <c r="Z679" s="900"/>
      <c r="AA679" s="900"/>
      <c r="AB679" s="900"/>
      <c r="AC679" s="900"/>
    </row>
    <row r="680" spans="9:29">
      <c r="I680" s="900"/>
      <c r="K680" s="900"/>
      <c r="Q680" s="900"/>
      <c r="S680" s="900"/>
      <c r="T680" s="900"/>
      <c r="U680" s="900"/>
      <c r="V680" s="900"/>
      <c r="W680" s="900"/>
      <c r="X680" s="900"/>
      <c r="Z680" s="900"/>
      <c r="AA680" s="900"/>
      <c r="AB680" s="900"/>
      <c r="AC680" s="900"/>
    </row>
    <row r="681" spans="9:29">
      <c r="I681" s="900"/>
      <c r="K681" s="900"/>
      <c r="Q681" s="900"/>
      <c r="S681" s="900"/>
      <c r="T681" s="900"/>
      <c r="U681" s="900"/>
      <c r="V681" s="900"/>
      <c r="W681" s="900"/>
      <c r="X681" s="900"/>
      <c r="Z681" s="900"/>
      <c r="AA681" s="900"/>
      <c r="AB681" s="900"/>
      <c r="AC681" s="900"/>
    </row>
    <row r="682" spans="9:29">
      <c r="I682" s="900"/>
      <c r="K682" s="900"/>
      <c r="Q682" s="900"/>
      <c r="S682" s="900"/>
      <c r="T682" s="900"/>
      <c r="U682" s="900"/>
      <c r="V682" s="900"/>
      <c r="W682" s="900"/>
      <c r="X682" s="900"/>
      <c r="Z682" s="900"/>
      <c r="AA682" s="900"/>
      <c r="AB682" s="900"/>
      <c r="AC682" s="900"/>
    </row>
    <row r="683" spans="9:29">
      <c r="I683" s="900"/>
      <c r="K683" s="900"/>
      <c r="Q683" s="900"/>
      <c r="S683" s="900"/>
      <c r="T683" s="900"/>
      <c r="U683" s="900"/>
      <c r="V683" s="900"/>
      <c r="W683" s="900"/>
      <c r="X683" s="900"/>
      <c r="Z683" s="900"/>
      <c r="AA683" s="900"/>
      <c r="AB683" s="900"/>
      <c r="AC683" s="900"/>
    </row>
    <row r="684" spans="9:29">
      <c r="I684" s="900"/>
      <c r="K684" s="900"/>
      <c r="Q684" s="900"/>
      <c r="S684" s="900"/>
      <c r="T684" s="900"/>
      <c r="U684" s="900"/>
      <c r="V684" s="900"/>
      <c r="W684" s="900"/>
      <c r="X684" s="900"/>
      <c r="Z684" s="900"/>
      <c r="AA684" s="900"/>
      <c r="AB684" s="900"/>
      <c r="AC684" s="900"/>
    </row>
    <row r="685" spans="9:29">
      <c r="I685" s="900"/>
      <c r="K685" s="900"/>
      <c r="Q685" s="900"/>
      <c r="S685" s="900"/>
      <c r="T685" s="900"/>
      <c r="U685" s="900"/>
      <c r="V685" s="900"/>
      <c r="W685" s="900"/>
      <c r="X685" s="900"/>
      <c r="Z685" s="900"/>
      <c r="AA685" s="900"/>
      <c r="AB685" s="900"/>
      <c r="AC685" s="900"/>
    </row>
    <row r="686" spans="9:29">
      <c r="I686" s="900"/>
      <c r="K686" s="900"/>
      <c r="Q686" s="900"/>
      <c r="S686" s="900"/>
      <c r="T686" s="900"/>
      <c r="U686" s="900"/>
      <c r="V686" s="900"/>
      <c r="W686" s="900"/>
      <c r="X686" s="900"/>
      <c r="Z686" s="900"/>
      <c r="AA686" s="900"/>
      <c r="AB686" s="900"/>
      <c r="AC686" s="900"/>
    </row>
    <row r="687" spans="9:29">
      <c r="I687" s="900"/>
      <c r="K687" s="900"/>
      <c r="Q687" s="900"/>
      <c r="S687" s="900"/>
      <c r="T687" s="900"/>
      <c r="U687" s="900"/>
      <c r="V687" s="900"/>
      <c r="W687" s="900"/>
      <c r="X687" s="900"/>
      <c r="Z687" s="900"/>
      <c r="AA687" s="900"/>
      <c r="AB687" s="900"/>
      <c r="AC687" s="900"/>
    </row>
    <row r="688" spans="9:29">
      <c r="I688" s="900"/>
      <c r="K688" s="900"/>
      <c r="Q688" s="900"/>
      <c r="S688" s="900"/>
      <c r="T688" s="900"/>
      <c r="U688" s="900"/>
      <c r="V688" s="900"/>
      <c r="W688" s="900"/>
      <c r="X688" s="900"/>
      <c r="Z688" s="900"/>
      <c r="AA688" s="900"/>
      <c r="AB688" s="900"/>
      <c r="AC688" s="900"/>
    </row>
    <row r="689" spans="9:29">
      <c r="I689" s="900"/>
      <c r="K689" s="900"/>
      <c r="Q689" s="900"/>
      <c r="S689" s="900"/>
      <c r="T689" s="900"/>
      <c r="U689" s="900"/>
      <c r="V689" s="900"/>
      <c r="W689" s="900"/>
      <c r="X689" s="900"/>
      <c r="Z689" s="900"/>
      <c r="AA689" s="900"/>
      <c r="AB689" s="900"/>
      <c r="AC689" s="900"/>
    </row>
    <row r="690" spans="9:29">
      <c r="I690" s="900"/>
      <c r="K690" s="900"/>
      <c r="Q690" s="900"/>
      <c r="S690" s="900"/>
      <c r="T690" s="900"/>
      <c r="U690" s="900"/>
      <c r="V690" s="900"/>
      <c r="W690" s="900"/>
      <c r="X690" s="900"/>
      <c r="Z690" s="900"/>
      <c r="AA690" s="900"/>
      <c r="AB690" s="900"/>
      <c r="AC690" s="900"/>
    </row>
    <row r="691" spans="9:29">
      <c r="I691" s="900"/>
      <c r="K691" s="900"/>
      <c r="Q691" s="900"/>
      <c r="S691" s="900"/>
      <c r="T691" s="900"/>
      <c r="U691" s="900"/>
      <c r="V691" s="900"/>
      <c r="W691" s="900"/>
      <c r="X691" s="900"/>
      <c r="Z691" s="900"/>
      <c r="AA691" s="900"/>
      <c r="AB691" s="900"/>
      <c r="AC691" s="900"/>
    </row>
    <row r="692" spans="9:29">
      <c r="I692" s="900"/>
      <c r="K692" s="900"/>
      <c r="Q692" s="900"/>
      <c r="S692" s="900"/>
      <c r="T692" s="900"/>
      <c r="U692" s="900"/>
      <c r="V692" s="900"/>
      <c r="W692" s="900"/>
      <c r="X692" s="900"/>
      <c r="Z692" s="900"/>
      <c r="AA692" s="900"/>
      <c r="AB692" s="900"/>
      <c r="AC692" s="900"/>
    </row>
    <row r="693" spans="9:29">
      <c r="I693" s="900"/>
      <c r="K693" s="900"/>
      <c r="Q693" s="900"/>
      <c r="S693" s="900"/>
      <c r="T693" s="900"/>
      <c r="U693" s="900"/>
      <c r="V693" s="900"/>
      <c r="W693" s="900"/>
      <c r="X693" s="900"/>
      <c r="Z693" s="900"/>
      <c r="AA693" s="900"/>
      <c r="AB693" s="900"/>
      <c r="AC693" s="900"/>
    </row>
    <row r="694" spans="9:29">
      <c r="I694" s="900"/>
      <c r="K694" s="900"/>
      <c r="Q694" s="900"/>
      <c r="S694" s="900"/>
      <c r="T694" s="900"/>
      <c r="U694" s="900"/>
      <c r="V694" s="900"/>
      <c r="W694" s="900"/>
      <c r="X694" s="900"/>
      <c r="Z694" s="900"/>
      <c r="AA694" s="900"/>
      <c r="AB694" s="900"/>
      <c r="AC694" s="900"/>
    </row>
    <row r="695" spans="9:29">
      <c r="I695" s="900"/>
      <c r="K695" s="900"/>
      <c r="Q695" s="900"/>
      <c r="S695" s="900"/>
      <c r="T695" s="900"/>
      <c r="U695" s="900"/>
      <c r="V695" s="900"/>
      <c r="W695" s="900"/>
      <c r="X695" s="900"/>
      <c r="Z695" s="900"/>
      <c r="AA695" s="900"/>
      <c r="AB695" s="900"/>
      <c r="AC695" s="900"/>
    </row>
    <row r="696" spans="9:29">
      <c r="I696" s="900"/>
      <c r="K696" s="900"/>
      <c r="Q696" s="900"/>
      <c r="S696" s="900"/>
      <c r="T696" s="900"/>
      <c r="U696" s="900"/>
      <c r="V696" s="900"/>
      <c r="W696" s="900"/>
      <c r="X696" s="900"/>
      <c r="Z696" s="900"/>
      <c r="AA696" s="900"/>
      <c r="AB696" s="900"/>
      <c r="AC696" s="900"/>
    </row>
    <row r="697" spans="9:29">
      <c r="I697" s="900"/>
      <c r="K697" s="900"/>
      <c r="Q697" s="900"/>
      <c r="S697" s="900"/>
      <c r="T697" s="900"/>
      <c r="U697" s="900"/>
      <c r="V697" s="900"/>
      <c r="W697" s="900"/>
      <c r="X697" s="900"/>
      <c r="Z697" s="900"/>
      <c r="AA697" s="900"/>
      <c r="AB697" s="900"/>
      <c r="AC697" s="900"/>
    </row>
    <row r="698" spans="9:29">
      <c r="I698" s="900"/>
      <c r="K698" s="900"/>
      <c r="Q698" s="900"/>
      <c r="S698" s="900"/>
      <c r="T698" s="900"/>
      <c r="U698" s="900"/>
      <c r="V698" s="900"/>
      <c r="W698" s="900"/>
      <c r="X698" s="900"/>
      <c r="Z698" s="900"/>
      <c r="AA698" s="900"/>
      <c r="AB698" s="900"/>
      <c r="AC698" s="900"/>
    </row>
    <row r="699" spans="9:29">
      <c r="I699" s="900"/>
      <c r="K699" s="900"/>
      <c r="Q699" s="900"/>
      <c r="S699" s="900"/>
      <c r="T699" s="900"/>
      <c r="U699" s="900"/>
      <c r="V699" s="900"/>
      <c r="W699" s="900"/>
      <c r="X699" s="900"/>
      <c r="Z699" s="900"/>
      <c r="AA699" s="900"/>
      <c r="AB699" s="900"/>
      <c r="AC699" s="900"/>
    </row>
    <row r="700" spans="9:29">
      <c r="I700" s="900"/>
      <c r="K700" s="900"/>
      <c r="Q700" s="900"/>
      <c r="S700" s="900"/>
      <c r="T700" s="900"/>
      <c r="U700" s="900"/>
      <c r="V700" s="900"/>
      <c r="W700" s="900"/>
      <c r="X700" s="900"/>
      <c r="Z700" s="900"/>
      <c r="AA700" s="900"/>
      <c r="AB700" s="900"/>
      <c r="AC700" s="900"/>
    </row>
    <row r="701" spans="9:29">
      <c r="I701" s="900"/>
      <c r="K701" s="900"/>
      <c r="Q701" s="900"/>
      <c r="S701" s="900"/>
      <c r="T701" s="900"/>
      <c r="U701" s="900"/>
      <c r="V701" s="900"/>
      <c r="W701" s="900"/>
      <c r="X701" s="900"/>
      <c r="Z701" s="900"/>
      <c r="AA701" s="900"/>
      <c r="AB701" s="900"/>
      <c r="AC701" s="900"/>
    </row>
    <row r="702" spans="9:29">
      <c r="I702" s="900"/>
      <c r="K702" s="900"/>
      <c r="Q702" s="900"/>
      <c r="S702" s="900"/>
      <c r="T702" s="900"/>
      <c r="U702" s="900"/>
      <c r="V702" s="900"/>
      <c r="W702" s="900"/>
      <c r="X702" s="900"/>
      <c r="Z702" s="900"/>
      <c r="AA702" s="900"/>
      <c r="AB702" s="900"/>
      <c r="AC702" s="900"/>
    </row>
    <row r="703" spans="9:29">
      <c r="I703" s="900"/>
      <c r="K703" s="900"/>
      <c r="Q703" s="900"/>
      <c r="S703" s="900"/>
      <c r="T703" s="900"/>
      <c r="U703" s="900"/>
      <c r="V703" s="900"/>
      <c r="W703" s="900"/>
      <c r="X703" s="900"/>
      <c r="Z703" s="900"/>
      <c r="AA703" s="900"/>
      <c r="AB703" s="900"/>
      <c r="AC703" s="900"/>
    </row>
    <row r="704" spans="9:29">
      <c r="I704" s="900"/>
      <c r="K704" s="900"/>
      <c r="Q704" s="900"/>
      <c r="S704" s="900"/>
      <c r="T704" s="900"/>
      <c r="U704" s="900"/>
      <c r="V704" s="900"/>
      <c r="W704" s="900"/>
      <c r="X704" s="900"/>
      <c r="Z704" s="900"/>
      <c r="AA704" s="900"/>
      <c r="AB704" s="900"/>
      <c r="AC704" s="900"/>
    </row>
    <row r="705" spans="9:29">
      <c r="I705" s="900"/>
      <c r="K705" s="900"/>
      <c r="Q705" s="900"/>
      <c r="S705" s="900"/>
      <c r="T705" s="900"/>
      <c r="U705" s="900"/>
      <c r="V705" s="900"/>
      <c r="W705" s="900"/>
      <c r="X705" s="900"/>
      <c r="Z705" s="900"/>
      <c r="AA705" s="900"/>
      <c r="AB705" s="900"/>
      <c r="AC705" s="900"/>
    </row>
    <row r="706" spans="9:29">
      <c r="I706" s="900"/>
      <c r="K706" s="900"/>
      <c r="Q706" s="900"/>
      <c r="S706" s="900"/>
      <c r="T706" s="900"/>
      <c r="U706" s="900"/>
      <c r="V706" s="900"/>
      <c r="W706" s="900"/>
      <c r="X706" s="900"/>
      <c r="Z706" s="900"/>
      <c r="AA706" s="900"/>
      <c r="AB706" s="900"/>
      <c r="AC706" s="900"/>
    </row>
    <row r="707" spans="9:29">
      <c r="I707" s="900"/>
      <c r="K707" s="900"/>
      <c r="Q707" s="900"/>
      <c r="S707" s="900"/>
      <c r="T707" s="900"/>
      <c r="U707" s="900"/>
      <c r="V707" s="900"/>
      <c r="W707" s="900"/>
      <c r="X707" s="900"/>
      <c r="Z707" s="900"/>
      <c r="AA707" s="900"/>
      <c r="AB707" s="900"/>
      <c r="AC707" s="900"/>
    </row>
    <row r="708" spans="9:29">
      <c r="I708" s="900"/>
      <c r="K708" s="900"/>
      <c r="Q708" s="900"/>
      <c r="S708" s="900"/>
      <c r="T708" s="900"/>
      <c r="U708" s="900"/>
      <c r="V708" s="900"/>
      <c r="W708" s="900"/>
      <c r="X708" s="900"/>
      <c r="Z708" s="900"/>
      <c r="AA708" s="900"/>
      <c r="AB708" s="900"/>
      <c r="AC708" s="900"/>
    </row>
    <row r="709" spans="9:29">
      <c r="I709" s="900"/>
      <c r="K709" s="900"/>
      <c r="Q709" s="900"/>
      <c r="S709" s="900"/>
      <c r="T709" s="900"/>
      <c r="U709" s="900"/>
      <c r="V709" s="900"/>
      <c r="W709" s="900"/>
      <c r="X709" s="900"/>
      <c r="Z709" s="900"/>
      <c r="AA709" s="900"/>
      <c r="AB709" s="900"/>
      <c r="AC709" s="900"/>
    </row>
    <row r="710" spans="9:29">
      <c r="I710" s="900"/>
      <c r="K710" s="900"/>
      <c r="Q710" s="900"/>
      <c r="S710" s="900"/>
      <c r="T710" s="900"/>
      <c r="U710" s="900"/>
      <c r="V710" s="900"/>
      <c r="W710" s="900"/>
      <c r="X710" s="900"/>
      <c r="Z710" s="900"/>
      <c r="AA710" s="900"/>
      <c r="AB710" s="900"/>
      <c r="AC710" s="900"/>
    </row>
    <row r="711" spans="9:29">
      <c r="I711" s="900"/>
      <c r="K711" s="900"/>
      <c r="Q711" s="900"/>
      <c r="S711" s="900"/>
      <c r="T711" s="900"/>
      <c r="U711" s="900"/>
      <c r="V711" s="900"/>
      <c r="W711" s="900"/>
      <c r="X711" s="900"/>
      <c r="Z711" s="900"/>
      <c r="AA711" s="900"/>
      <c r="AB711" s="900"/>
      <c r="AC711" s="900"/>
    </row>
    <row r="712" spans="9:29">
      <c r="I712" s="900"/>
      <c r="K712" s="900"/>
      <c r="Q712" s="900"/>
      <c r="S712" s="900"/>
      <c r="T712" s="900"/>
      <c r="U712" s="900"/>
      <c r="V712" s="900"/>
      <c r="W712" s="900"/>
      <c r="X712" s="900"/>
      <c r="Z712" s="900"/>
      <c r="AA712" s="900"/>
      <c r="AB712" s="900"/>
      <c r="AC712" s="900"/>
    </row>
    <row r="713" spans="9:29">
      <c r="I713" s="900"/>
      <c r="K713" s="900"/>
      <c r="Q713" s="900"/>
      <c r="S713" s="900"/>
      <c r="T713" s="900"/>
      <c r="U713" s="900"/>
      <c r="V713" s="900"/>
      <c r="W713" s="900"/>
      <c r="X713" s="900"/>
      <c r="Z713" s="900"/>
      <c r="AA713" s="900"/>
      <c r="AB713" s="900"/>
      <c r="AC713" s="900"/>
    </row>
    <row r="714" spans="9:29">
      <c r="I714" s="900"/>
      <c r="K714" s="900"/>
      <c r="Q714" s="900"/>
      <c r="S714" s="900"/>
      <c r="T714" s="900"/>
      <c r="U714" s="900"/>
      <c r="V714" s="900"/>
      <c r="W714" s="900"/>
      <c r="X714" s="900"/>
      <c r="Z714" s="900"/>
      <c r="AA714" s="900"/>
      <c r="AB714" s="900"/>
      <c r="AC714" s="900"/>
    </row>
    <row r="715" spans="9:29">
      <c r="I715" s="900"/>
      <c r="K715" s="900"/>
      <c r="Q715" s="900"/>
      <c r="S715" s="900"/>
      <c r="T715" s="900"/>
      <c r="U715" s="900"/>
      <c r="V715" s="900"/>
      <c r="W715" s="900"/>
      <c r="X715" s="900"/>
      <c r="Z715" s="900"/>
      <c r="AA715" s="900"/>
      <c r="AB715" s="900"/>
      <c r="AC715" s="900"/>
    </row>
    <row r="716" spans="9:29">
      <c r="I716" s="900"/>
      <c r="K716" s="900"/>
      <c r="Q716" s="900"/>
      <c r="S716" s="900"/>
      <c r="T716" s="900"/>
      <c r="U716" s="900"/>
      <c r="V716" s="900"/>
      <c r="W716" s="900"/>
      <c r="X716" s="900"/>
      <c r="Z716" s="900"/>
      <c r="AA716" s="900"/>
      <c r="AB716" s="900"/>
      <c r="AC716" s="900"/>
    </row>
    <row r="717" spans="9:29">
      <c r="I717" s="900"/>
      <c r="K717" s="900"/>
      <c r="Q717" s="900"/>
      <c r="S717" s="900"/>
      <c r="T717" s="900"/>
      <c r="U717" s="900"/>
      <c r="V717" s="900"/>
      <c r="W717" s="900"/>
      <c r="X717" s="900"/>
      <c r="Z717" s="900"/>
      <c r="AA717" s="900"/>
      <c r="AB717" s="900"/>
      <c r="AC717" s="900"/>
    </row>
    <row r="718" spans="9:29">
      <c r="I718" s="900"/>
      <c r="K718" s="900"/>
      <c r="Q718" s="900"/>
      <c r="S718" s="900"/>
      <c r="T718" s="900"/>
      <c r="U718" s="900"/>
      <c r="V718" s="900"/>
      <c r="W718" s="900"/>
      <c r="X718" s="900"/>
      <c r="Z718" s="900"/>
      <c r="AA718" s="900"/>
      <c r="AB718" s="900"/>
      <c r="AC718" s="900"/>
    </row>
    <row r="719" spans="9:29">
      <c r="I719" s="900"/>
      <c r="K719" s="900"/>
      <c r="Q719" s="900"/>
      <c r="S719" s="900"/>
      <c r="T719" s="900"/>
      <c r="U719" s="900"/>
      <c r="V719" s="900"/>
      <c r="W719" s="900"/>
      <c r="X719" s="900"/>
      <c r="Z719" s="900"/>
      <c r="AA719" s="900"/>
      <c r="AB719" s="900"/>
      <c r="AC719" s="900"/>
    </row>
    <row r="720" spans="9:29">
      <c r="I720" s="900"/>
      <c r="K720" s="900"/>
      <c r="Q720" s="900"/>
      <c r="S720" s="900"/>
      <c r="T720" s="900"/>
      <c r="U720" s="900"/>
      <c r="V720" s="900"/>
      <c r="W720" s="900"/>
      <c r="X720" s="900"/>
      <c r="Z720" s="900"/>
      <c r="AA720" s="900"/>
      <c r="AB720" s="900"/>
      <c r="AC720" s="900"/>
    </row>
    <row r="721" spans="9:29">
      <c r="I721" s="900"/>
      <c r="K721" s="900"/>
      <c r="Q721" s="900"/>
      <c r="S721" s="900"/>
      <c r="T721" s="900"/>
      <c r="U721" s="900"/>
      <c r="V721" s="900"/>
      <c r="W721" s="900"/>
      <c r="X721" s="900"/>
      <c r="Z721" s="900"/>
      <c r="AA721" s="900"/>
      <c r="AB721" s="900"/>
      <c r="AC721" s="900"/>
    </row>
    <row r="722" spans="9:29">
      <c r="I722" s="900"/>
      <c r="K722" s="900"/>
      <c r="Q722" s="900"/>
      <c r="S722" s="900"/>
      <c r="T722" s="900"/>
      <c r="U722" s="900"/>
      <c r="V722" s="900"/>
      <c r="W722" s="900"/>
      <c r="X722" s="900"/>
      <c r="Z722" s="900"/>
      <c r="AA722" s="900"/>
      <c r="AB722" s="900"/>
      <c r="AC722" s="900"/>
    </row>
    <row r="723" spans="9:29">
      <c r="I723" s="900"/>
      <c r="K723" s="900"/>
      <c r="Q723" s="900"/>
      <c r="S723" s="900"/>
      <c r="T723" s="900"/>
      <c r="U723" s="900"/>
      <c r="V723" s="900"/>
      <c r="W723" s="900"/>
      <c r="X723" s="900"/>
      <c r="Z723" s="900"/>
      <c r="AA723" s="900"/>
      <c r="AB723" s="900"/>
      <c r="AC723" s="900"/>
    </row>
    <row r="724" spans="9:29">
      <c r="I724" s="900"/>
      <c r="K724" s="900"/>
      <c r="Q724" s="900"/>
      <c r="S724" s="900"/>
      <c r="T724" s="900"/>
      <c r="U724" s="900"/>
      <c r="V724" s="900"/>
      <c r="W724" s="900"/>
      <c r="X724" s="900"/>
      <c r="Z724" s="900"/>
      <c r="AA724" s="900"/>
      <c r="AB724" s="900"/>
      <c r="AC724" s="900"/>
    </row>
    <row r="725" spans="9:29">
      <c r="I725" s="900"/>
      <c r="K725" s="900"/>
      <c r="Q725" s="900"/>
      <c r="S725" s="900"/>
      <c r="T725" s="900"/>
      <c r="U725" s="900"/>
      <c r="V725" s="900"/>
      <c r="W725" s="900"/>
      <c r="X725" s="900"/>
      <c r="Z725" s="900"/>
      <c r="AA725" s="900"/>
      <c r="AB725" s="900"/>
      <c r="AC725" s="900"/>
    </row>
    <row r="726" spans="9:29">
      <c r="I726" s="900"/>
      <c r="K726" s="900"/>
      <c r="Q726" s="900"/>
      <c r="S726" s="900"/>
      <c r="T726" s="900"/>
      <c r="U726" s="900"/>
      <c r="V726" s="900"/>
      <c r="W726" s="900"/>
      <c r="X726" s="900"/>
      <c r="Z726" s="900"/>
      <c r="AA726" s="900"/>
      <c r="AB726" s="900"/>
      <c r="AC726" s="900"/>
    </row>
    <row r="727" spans="9:29">
      <c r="I727" s="900"/>
      <c r="K727" s="900"/>
      <c r="Q727" s="900"/>
      <c r="S727" s="900"/>
      <c r="T727" s="900"/>
      <c r="U727" s="900"/>
      <c r="V727" s="900"/>
      <c r="W727" s="900"/>
      <c r="X727" s="900"/>
      <c r="Z727" s="900"/>
      <c r="AA727" s="900"/>
      <c r="AB727" s="900"/>
      <c r="AC727" s="900"/>
    </row>
    <row r="728" spans="9:29">
      <c r="I728" s="900"/>
      <c r="K728" s="900"/>
      <c r="Q728" s="900"/>
      <c r="S728" s="900"/>
      <c r="T728" s="900"/>
      <c r="U728" s="900"/>
      <c r="V728" s="900"/>
      <c r="W728" s="900"/>
      <c r="X728" s="900"/>
      <c r="Z728" s="900"/>
      <c r="AA728" s="900"/>
      <c r="AB728" s="900"/>
      <c r="AC728" s="900"/>
    </row>
    <row r="729" spans="9:29">
      <c r="I729" s="900"/>
      <c r="K729" s="900"/>
      <c r="Q729" s="900"/>
      <c r="S729" s="900"/>
      <c r="T729" s="900"/>
      <c r="U729" s="900"/>
      <c r="V729" s="900"/>
      <c r="W729" s="900"/>
      <c r="X729" s="900"/>
      <c r="Z729" s="900"/>
      <c r="AA729" s="900"/>
      <c r="AB729" s="900"/>
      <c r="AC729" s="900"/>
    </row>
    <row r="730" spans="9:29">
      <c r="I730" s="900"/>
      <c r="K730" s="900"/>
      <c r="Q730" s="900"/>
      <c r="S730" s="900"/>
      <c r="T730" s="900"/>
      <c r="U730" s="900"/>
      <c r="V730" s="900"/>
      <c r="W730" s="900"/>
      <c r="X730" s="900"/>
      <c r="Z730" s="900"/>
      <c r="AA730" s="900"/>
      <c r="AB730" s="900"/>
      <c r="AC730" s="900"/>
    </row>
    <row r="731" spans="9:29">
      <c r="I731" s="900"/>
      <c r="K731" s="900"/>
      <c r="Q731" s="900"/>
      <c r="S731" s="900"/>
      <c r="T731" s="900"/>
      <c r="U731" s="900"/>
      <c r="V731" s="900"/>
      <c r="W731" s="900"/>
      <c r="X731" s="900"/>
      <c r="Z731" s="900"/>
      <c r="AA731" s="900"/>
      <c r="AB731" s="900"/>
      <c r="AC731" s="900"/>
    </row>
    <row r="732" spans="9:29">
      <c r="I732" s="900"/>
      <c r="K732" s="900"/>
      <c r="Q732" s="900"/>
      <c r="S732" s="900"/>
      <c r="T732" s="900"/>
      <c r="U732" s="900"/>
      <c r="V732" s="900"/>
      <c r="W732" s="900"/>
      <c r="X732" s="900"/>
      <c r="Z732" s="900"/>
      <c r="AA732" s="900"/>
      <c r="AB732" s="900"/>
      <c r="AC732" s="900"/>
    </row>
    <row r="733" spans="9:29">
      <c r="I733" s="900"/>
      <c r="K733" s="900"/>
      <c r="Q733" s="900"/>
      <c r="S733" s="900"/>
      <c r="T733" s="900"/>
      <c r="U733" s="900"/>
      <c r="V733" s="900"/>
      <c r="W733" s="900"/>
      <c r="X733" s="900"/>
      <c r="Z733" s="900"/>
      <c r="AA733" s="900"/>
      <c r="AB733" s="900"/>
      <c r="AC733" s="900"/>
    </row>
    <row r="734" spans="9:29">
      <c r="I734" s="900"/>
      <c r="K734" s="900"/>
      <c r="Q734" s="900"/>
      <c r="S734" s="900"/>
      <c r="T734" s="900"/>
      <c r="U734" s="900"/>
      <c r="V734" s="900"/>
      <c r="W734" s="900"/>
      <c r="X734" s="900"/>
      <c r="Z734" s="900"/>
      <c r="AA734" s="900"/>
      <c r="AB734" s="900"/>
      <c r="AC734" s="900"/>
    </row>
    <row r="735" spans="9:29">
      <c r="I735" s="900"/>
      <c r="K735" s="900"/>
      <c r="Q735" s="900"/>
      <c r="S735" s="900"/>
      <c r="T735" s="900"/>
      <c r="U735" s="900"/>
      <c r="V735" s="900"/>
      <c r="W735" s="900"/>
      <c r="X735" s="900"/>
      <c r="Z735" s="900"/>
      <c r="AA735" s="900"/>
      <c r="AB735" s="900"/>
      <c r="AC735" s="900"/>
    </row>
    <row r="736" spans="9:29">
      <c r="I736" s="900"/>
      <c r="K736" s="900"/>
      <c r="Q736" s="900"/>
      <c r="S736" s="900"/>
      <c r="T736" s="900"/>
      <c r="U736" s="900"/>
      <c r="V736" s="900"/>
      <c r="W736" s="900"/>
      <c r="X736" s="900"/>
      <c r="Z736" s="900"/>
      <c r="AA736" s="900"/>
      <c r="AB736" s="900"/>
      <c r="AC736" s="900"/>
    </row>
    <row r="737" spans="9:29">
      <c r="I737" s="900"/>
      <c r="K737" s="900"/>
      <c r="Q737" s="900"/>
      <c r="S737" s="900"/>
      <c r="T737" s="900"/>
      <c r="U737" s="900"/>
      <c r="V737" s="900"/>
      <c r="W737" s="900"/>
      <c r="X737" s="900"/>
      <c r="Z737" s="900"/>
      <c r="AA737" s="900"/>
      <c r="AB737" s="900"/>
      <c r="AC737" s="900"/>
    </row>
    <row r="738" spans="9:29">
      <c r="I738" s="900"/>
      <c r="K738" s="900"/>
      <c r="Q738" s="900"/>
      <c r="S738" s="900"/>
      <c r="T738" s="900"/>
      <c r="U738" s="900"/>
      <c r="V738" s="900"/>
      <c r="W738" s="900"/>
      <c r="X738" s="900"/>
      <c r="Z738" s="900"/>
      <c r="AA738" s="900"/>
      <c r="AB738" s="900"/>
      <c r="AC738" s="900"/>
    </row>
    <row r="739" spans="9:29">
      <c r="I739" s="900"/>
      <c r="K739" s="900"/>
      <c r="Q739" s="900"/>
      <c r="S739" s="900"/>
      <c r="T739" s="900"/>
      <c r="U739" s="900"/>
      <c r="V739" s="900"/>
      <c r="W739" s="900"/>
      <c r="X739" s="900"/>
      <c r="Z739" s="900"/>
      <c r="AA739" s="900"/>
      <c r="AB739" s="900"/>
      <c r="AC739" s="900"/>
    </row>
    <row r="740" spans="9:29">
      <c r="I740" s="900"/>
      <c r="K740" s="900"/>
      <c r="Q740" s="900"/>
      <c r="S740" s="900"/>
      <c r="T740" s="900"/>
      <c r="U740" s="900"/>
      <c r="V740" s="900"/>
      <c r="W740" s="900"/>
      <c r="X740" s="900"/>
      <c r="Z740" s="900"/>
      <c r="AA740" s="900"/>
      <c r="AB740" s="900"/>
      <c r="AC740" s="900"/>
    </row>
    <row r="741" spans="9:29">
      <c r="I741" s="900"/>
      <c r="K741" s="900"/>
      <c r="Q741" s="900"/>
      <c r="S741" s="900"/>
      <c r="T741" s="900"/>
      <c r="U741" s="900"/>
      <c r="V741" s="900"/>
      <c r="W741" s="900"/>
      <c r="X741" s="900"/>
      <c r="Z741" s="900"/>
      <c r="AA741" s="900"/>
      <c r="AB741" s="900"/>
      <c r="AC741" s="900"/>
    </row>
    <row r="742" spans="9:29">
      <c r="I742" s="900"/>
      <c r="K742" s="900"/>
      <c r="Q742" s="900"/>
      <c r="S742" s="900"/>
      <c r="T742" s="900"/>
      <c r="U742" s="900"/>
      <c r="V742" s="900"/>
      <c r="W742" s="900"/>
      <c r="X742" s="900"/>
      <c r="Z742" s="900"/>
      <c r="AA742" s="900"/>
      <c r="AB742" s="900"/>
      <c r="AC742" s="900"/>
    </row>
    <row r="743" spans="9:29">
      <c r="I743" s="900"/>
      <c r="K743" s="900"/>
      <c r="Q743" s="900"/>
      <c r="S743" s="900"/>
      <c r="T743" s="900"/>
      <c r="U743" s="900"/>
      <c r="V743" s="900"/>
      <c r="W743" s="900"/>
      <c r="X743" s="900"/>
      <c r="Z743" s="900"/>
      <c r="AA743" s="900"/>
      <c r="AB743" s="900"/>
      <c r="AC743" s="900"/>
    </row>
    <row r="744" spans="9:29">
      <c r="I744" s="900"/>
      <c r="K744" s="900"/>
      <c r="Q744" s="900"/>
      <c r="S744" s="900"/>
      <c r="T744" s="900"/>
      <c r="U744" s="900"/>
      <c r="V744" s="900"/>
      <c r="W744" s="900"/>
      <c r="X744" s="900"/>
      <c r="Z744" s="900"/>
      <c r="AA744" s="900"/>
      <c r="AB744" s="900"/>
      <c r="AC744" s="900"/>
    </row>
    <row r="745" spans="9:29">
      <c r="I745" s="900"/>
      <c r="K745" s="900"/>
      <c r="Q745" s="900"/>
      <c r="S745" s="900"/>
      <c r="T745" s="900"/>
      <c r="U745" s="900"/>
      <c r="V745" s="900"/>
      <c r="W745" s="900"/>
      <c r="X745" s="900"/>
      <c r="Z745" s="900"/>
      <c r="AA745" s="900"/>
      <c r="AB745" s="900"/>
      <c r="AC745" s="900"/>
    </row>
    <row r="746" spans="9:29">
      <c r="I746" s="900"/>
      <c r="K746" s="900"/>
      <c r="Q746" s="900"/>
      <c r="S746" s="900"/>
      <c r="T746" s="900"/>
      <c r="U746" s="900"/>
      <c r="V746" s="900"/>
      <c r="W746" s="900"/>
      <c r="X746" s="900"/>
      <c r="Z746" s="900"/>
      <c r="AA746" s="900"/>
      <c r="AB746" s="900"/>
      <c r="AC746" s="900"/>
    </row>
    <row r="747" spans="9:29">
      <c r="I747" s="900"/>
      <c r="K747" s="900"/>
      <c r="Q747" s="900"/>
      <c r="S747" s="900"/>
      <c r="T747" s="900"/>
      <c r="U747" s="900"/>
      <c r="V747" s="900"/>
      <c r="W747" s="900"/>
      <c r="X747" s="900"/>
      <c r="Z747" s="900"/>
      <c r="AA747" s="900"/>
      <c r="AB747" s="900"/>
      <c r="AC747" s="900"/>
    </row>
    <row r="748" spans="9:29">
      <c r="I748" s="900"/>
      <c r="K748" s="900"/>
      <c r="Q748" s="900"/>
      <c r="S748" s="900"/>
      <c r="T748" s="900"/>
      <c r="U748" s="900"/>
      <c r="V748" s="900"/>
      <c r="W748" s="900"/>
      <c r="X748" s="900"/>
      <c r="Z748" s="900"/>
      <c r="AA748" s="900"/>
      <c r="AB748" s="900"/>
      <c r="AC748" s="900"/>
    </row>
    <row r="749" spans="9:29">
      <c r="I749" s="900"/>
      <c r="K749" s="900"/>
      <c r="Q749" s="900"/>
      <c r="S749" s="900"/>
      <c r="T749" s="900"/>
      <c r="U749" s="900"/>
      <c r="V749" s="900"/>
      <c r="W749" s="900"/>
      <c r="X749" s="900"/>
      <c r="Z749" s="900"/>
      <c r="AA749" s="900"/>
      <c r="AB749" s="900"/>
      <c r="AC749" s="900"/>
    </row>
    <row r="750" spans="9:29">
      <c r="I750" s="900"/>
      <c r="K750" s="900"/>
      <c r="Q750" s="900"/>
      <c r="S750" s="900"/>
      <c r="T750" s="900"/>
      <c r="U750" s="900"/>
      <c r="V750" s="900"/>
      <c r="W750" s="900"/>
      <c r="X750" s="900"/>
      <c r="Z750" s="900"/>
      <c r="AA750" s="900"/>
      <c r="AB750" s="900"/>
      <c r="AC750" s="900"/>
    </row>
    <row r="751" spans="9:29">
      <c r="I751" s="900"/>
      <c r="K751" s="900"/>
      <c r="Q751" s="900"/>
      <c r="S751" s="900"/>
      <c r="T751" s="900"/>
      <c r="U751" s="900"/>
      <c r="V751" s="900"/>
      <c r="W751" s="900"/>
      <c r="X751" s="900"/>
      <c r="Z751" s="900"/>
      <c r="AA751" s="900"/>
      <c r="AB751" s="900"/>
      <c r="AC751" s="900"/>
    </row>
    <row r="752" spans="9:29">
      <c r="I752" s="900"/>
      <c r="K752" s="900"/>
      <c r="Q752" s="900"/>
      <c r="S752" s="900"/>
      <c r="T752" s="900"/>
      <c r="U752" s="900"/>
      <c r="V752" s="900"/>
      <c r="W752" s="900"/>
      <c r="X752" s="900"/>
      <c r="Z752" s="900"/>
      <c r="AA752" s="900"/>
      <c r="AB752" s="900"/>
      <c r="AC752" s="900"/>
    </row>
    <row r="753" spans="9:29">
      <c r="I753" s="900"/>
      <c r="K753" s="900"/>
      <c r="Q753" s="900"/>
      <c r="S753" s="900"/>
      <c r="T753" s="900"/>
      <c r="U753" s="900"/>
      <c r="V753" s="900"/>
      <c r="W753" s="900"/>
      <c r="X753" s="900"/>
      <c r="Z753" s="900"/>
      <c r="AA753" s="900"/>
      <c r="AB753" s="900"/>
      <c r="AC753" s="900"/>
    </row>
    <row r="754" spans="9:29">
      <c r="I754" s="900"/>
      <c r="K754" s="900"/>
      <c r="Q754" s="900"/>
      <c r="S754" s="900"/>
      <c r="T754" s="900"/>
      <c r="U754" s="900"/>
      <c r="V754" s="900"/>
      <c r="W754" s="900"/>
      <c r="X754" s="900"/>
      <c r="Z754" s="900"/>
      <c r="AA754" s="900"/>
      <c r="AB754" s="900"/>
      <c r="AC754" s="900"/>
    </row>
    <row r="755" spans="9:29">
      <c r="I755" s="900"/>
      <c r="K755" s="900"/>
      <c r="Q755" s="900"/>
      <c r="S755" s="900"/>
      <c r="T755" s="900"/>
      <c r="U755" s="900"/>
      <c r="V755" s="900"/>
      <c r="W755" s="900"/>
      <c r="X755" s="900"/>
      <c r="Z755" s="900"/>
      <c r="AA755" s="900"/>
      <c r="AB755" s="900"/>
      <c r="AC755" s="900"/>
    </row>
    <row r="756" spans="9:29">
      <c r="I756" s="900"/>
      <c r="K756" s="900"/>
      <c r="Q756" s="900"/>
      <c r="S756" s="900"/>
      <c r="T756" s="900"/>
      <c r="U756" s="900"/>
      <c r="V756" s="900"/>
      <c r="W756" s="900"/>
      <c r="X756" s="900"/>
      <c r="Z756" s="900"/>
      <c r="AA756" s="900"/>
      <c r="AB756" s="900"/>
      <c r="AC756" s="900"/>
    </row>
    <row r="757" spans="9:29">
      <c r="I757" s="900"/>
      <c r="K757" s="900"/>
      <c r="Q757" s="900"/>
      <c r="S757" s="900"/>
      <c r="T757" s="900"/>
      <c r="U757" s="900"/>
      <c r="V757" s="900"/>
      <c r="W757" s="900"/>
      <c r="X757" s="900"/>
      <c r="Z757" s="900"/>
      <c r="AA757" s="900"/>
      <c r="AB757" s="900"/>
      <c r="AC757" s="900"/>
    </row>
    <row r="758" spans="9:29">
      <c r="I758" s="900"/>
      <c r="K758" s="900"/>
      <c r="Q758" s="900"/>
      <c r="S758" s="900"/>
      <c r="T758" s="900"/>
      <c r="U758" s="900"/>
      <c r="V758" s="900"/>
      <c r="W758" s="900"/>
      <c r="X758" s="900"/>
      <c r="Z758" s="900"/>
      <c r="AA758" s="900"/>
      <c r="AB758" s="900"/>
      <c r="AC758" s="900"/>
    </row>
    <row r="759" spans="9:29">
      <c r="I759" s="900"/>
      <c r="K759" s="900"/>
      <c r="Q759" s="900"/>
      <c r="S759" s="900"/>
      <c r="T759" s="900"/>
      <c r="U759" s="900"/>
      <c r="V759" s="900"/>
      <c r="W759" s="900"/>
      <c r="X759" s="900"/>
      <c r="Z759" s="900"/>
      <c r="AA759" s="900"/>
      <c r="AB759" s="900"/>
      <c r="AC759" s="900"/>
    </row>
    <row r="760" spans="9:29">
      <c r="I760" s="900"/>
      <c r="K760" s="900"/>
      <c r="Q760" s="900"/>
      <c r="S760" s="900"/>
      <c r="T760" s="900"/>
      <c r="U760" s="900"/>
      <c r="V760" s="900"/>
      <c r="W760" s="900"/>
      <c r="X760" s="900"/>
      <c r="Z760" s="900"/>
      <c r="AA760" s="900"/>
      <c r="AB760" s="900"/>
      <c r="AC760" s="900"/>
    </row>
    <row r="761" spans="9:29">
      <c r="I761" s="900"/>
      <c r="K761" s="900"/>
      <c r="Q761" s="900"/>
      <c r="S761" s="900"/>
      <c r="T761" s="900"/>
      <c r="U761" s="900"/>
      <c r="V761" s="900"/>
      <c r="W761" s="900"/>
      <c r="X761" s="900"/>
      <c r="Z761" s="900"/>
      <c r="AA761" s="900"/>
      <c r="AB761" s="900"/>
      <c r="AC761" s="900"/>
    </row>
    <row r="762" spans="9:29">
      <c r="I762" s="900"/>
      <c r="K762" s="900"/>
      <c r="Q762" s="900"/>
      <c r="S762" s="900"/>
      <c r="T762" s="900"/>
      <c r="U762" s="900"/>
      <c r="V762" s="900"/>
      <c r="W762" s="900"/>
      <c r="X762" s="900"/>
      <c r="Z762" s="900"/>
      <c r="AA762" s="900"/>
      <c r="AB762" s="900"/>
      <c r="AC762" s="900"/>
    </row>
    <row r="763" spans="9:29">
      <c r="I763" s="900"/>
      <c r="K763" s="900"/>
      <c r="Q763" s="900"/>
      <c r="S763" s="900"/>
      <c r="T763" s="900"/>
      <c r="U763" s="900"/>
      <c r="V763" s="900"/>
      <c r="W763" s="900"/>
      <c r="X763" s="900"/>
      <c r="Z763" s="900"/>
      <c r="AA763" s="900"/>
      <c r="AB763" s="900"/>
      <c r="AC763" s="900"/>
    </row>
    <row r="764" spans="9:29">
      <c r="I764" s="900"/>
      <c r="K764" s="900"/>
      <c r="Q764" s="900"/>
      <c r="S764" s="900"/>
      <c r="T764" s="900"/>
      <c r="U764" s="900"/>
      <c r="V764" s="900"/>
      <c r="W764" s="900"/>
      <c r="X764" s="900"/>
      <c r="Z764" s="900"/>
      <c r="AA764" s="900"/>
      <c r="AB764" s="900"/>
      <c r="AC764" s="900"/>
    </row>
    <row r="765" spans="9:29">
      <c r="I765" s="900"/>
      <c r="K765" s="900"/>
      <c r="Q765" s="900"/>
      <c r="S765" s="900"/>
      <c r="T765" s="900"/>
      <c r="U765" s="900"/>
      <c r="V765" s="900"/>
      <c r="W765" s="900"/>
      <c r="X765" s="900"/>
      <c r="Z765" s="900"/>
      <c r="AA765" s="900"/>
      <c r="AB765" s="900"/>
      <c r="AC765" s="900"/>
    </row>
    <row r="766" spans="9:29">
      <c r="I766" s="900"/>
      <c r="K766" s="900"/>
      <c r="Q766" s="900"/>
      <c r="S766" s="900"/>
      <c r="T766" s="900"/>
      <c r="U766" s="900"/>
      <c r="V766" s="900"/>
      <c r="W766" s="900"/>
      <c r="X766" s="900"/>
      <c r="Z766" s="900"/>
      <c r="AA766" s="900"/>
      <c r="AB766" s="900"/>
      <c r="AC766" s="900"/>
    </row>
    <row r="767" spans="9:29">
      <c r="I767" s="900"/>
      <c r="K767" s="900"/>
      <c r="Q767" s="900"/>
      <c r="S767" s="900"/>
      <c r="T767" s="900"/>
      <c r="U767" s="900"/>
      <c r="V767" s="900"/>
      <c r="W767" s="900"/>
      <c r="X767" s="900"/>
      <c r="Z767" s="900"/>
      <c r="AA767" s="900"/>
      <c r="AB767" s="900"/>
      <c r="AC767" s="900"/>
    </row>
    <row r="768" spans="9:29">
      <c r="I768" s="900"/>
      <c r="K768" s="900"/>
      <c r="Q768" s="900"/>
      <c r="S768" s="900"/>
      <c r="T768" s="900"/>
      <c r="U768" s="900"/>
      <c r="V768" s="900"/>
      <c r="W768" s="900"/>
      <c r="X768" s="900"/>
      <c r="Z768" s="900"/>
      <c r="AA768" s="900"/>
      <c r="AB768" s="900"/>
      <c r="AC768" s="900"/>
    </row>
    <row r="769" spans="9:29">
      <c r="I769" s="900"/>
      <c r="K769" s="900"/>
      <c r="Q769" s="900"/>
      <c r="S769" s="900"/>
      <c r="T769" s="900"/>
      <c r="U769" s="900"/>
      <c r="V769" s="900"/>
      <c r="W769" s="900"/>
      <c r="X769" s="900"/>
      <c r="Z769" s="900"/>
      <c r="AA769" s="900"/>
      <c r="AB769" s="900"/>
      <c r="AC769" s="900"/>
    </row>
    <row r="770" spans="9:29">
      <c r="I770" s="900"/>
      <c r="K770" s="900"/>
      <c r="Q770" s="900"/>
      <c r="S770" s="900"/>
      <c r="T770" s="900"/>
      <c r="U770" s="900"/>
      <c r="V770" s="900"/>
      <c r="W770" s="900"/>
      <c r="X770" s="900"/>
      <c r="Z770" s="900"/>
      <c r="AA770" s="900"/>
      <c r="AB770" s="900"/>
      <c r="AC770" s="900"/>
    </row>
    <row r="771" spans="9:29">
      <c r="I771" s="900"/>
      <c r="K771" s="900"/>
      <c r="Q771" s="900"/>
      <c r="S771" s="900"/>
      <c r="T771" s="900"/>
      <c r="U771" s="900"/>
      <c r="V771" s="900"/>
      <c r="W771" s="900"/>
      <c r="X771" s="900"/>
      <c r="Z771" s="900"/>
      <c r="AA771" s="900"/>
      <c r="AB771" s="900"/>
      <c r="AC771" s="900"/>
    </row>
    <row r="772" spans="9:29">
      <c r="I772" s="900"/>
      <c r="K772" s="900"/>
      <c r="Q772" s="900"/>
      <c r="S772" s="900"/>
      <c r="T772" s="900"/>
      <c r="U772" s="900"/>
      <c r="V772" s="900"/>
      <c r="W772" s="900"/>
      <c r="X772" s="900"/>
      <c r="Z772" s="900"/>
      <c r="AA772" s="900"/>
      <c r="AB772" s="900"/>
      <c r="AC772" s="900"/>
    </row>
    <row r="773" spans="9:29">
      <c r="I773" s="900"/>
      <c r="K773" s="900"/>
      <c r="Q773" s="900"/>
      <c r="S773" s="900"/>
      <c r="T773" s="900"/>
      <c r="U773" s="900"/>
      <c r="V773" s="900"/>
      <c r="W773" s="900"/>
      <c r="X773" s="900"/>
      <c r="Z773" s="900"/>
      <c r="AA773" s="900"/>
      <c r="AB773" s="900"/>
      <c r="AC773" s="900"/>
    </row>
    <row r="774" spans="9:29">
      <c r="I774" s="900"/>
      <c r="K774" s="900"/>
      <c r="Q774" s="900"/>
      <c r="S774" s="900"/>
      <c r="T774" s="900"/>
      <c r="U774" s="900"/>
      <c r="V774" s="900"/>
      <c r="W774" s="900"/>
      <c r="X774" s="900"/>
      <c r="Z774" s="900"/>
      <c r="AA774" s="900"/>
      <c r="AB774" s="900"/>
      <c r="AC774" s="900"/>
    </row>
    <row r="775" spans="9:29">
      <c r="I775" s="900"/>
      <c r="K775" s="900"/>
      <c r="Q775" s="900"/>
      <c r="S775" s="900"/>
      <c r="T775" s="900"/>
      <c r="U775" s="900"/>
      <c r="V775" s="900"/>
      <c r="W775" s="900"/>
      <c r="X775" s="900"/>
      <c r="Z775" s="900"/>
      <c r="AA775" s="900"/>
      <c r="AB775" s="900"/>
      <c r="AC775" s="900"/>
    </row>
    <row r="776" spans="9:29">
      <c r="I776" s="900"/>
      <c r="K776" s="900"/>
      <c r="Q776" s="900"/>
      <c r="S776" s="900"/>
      <c r="T776" s="900"/>
      <c r="U776" s="900"/>
      <c r="V776" s="900"/>
      <c r="W776" s="900"/>
      <c r="X776" s="900"/>
      <c r="Z776" s="900"/>
      <c r="AA776" s="900"/>
      <c r="AB776" s="900"/>
      <c r="AC776" s="900"/>
    </row>
    <row r="777" spans="9:29">
      <c r="I777" s="900"/>
      <c r="K777" s="900"/>
      <c r="Q777" s="900"/>
      <c r="S777" s="900"/>
      <c r="T777" s="900"/>
      <c r="U777" s="900"/>
      <c r="V777" s="900"/>
      <c r="W777" s="900"/>
      <c r="X777" s="900"/>
      <c r="Z777" s="900"/>
      <c r="AA777" s="900"/>
      <c r="AB777" s="900"/>
      <c r="AC777" s="900"/>
    </row>
    <row r="778" spans="9:29">
      <c r="I778" s="900"/>
      <c r="K778" s="900"/>
      <c r="Q778" s="900"/>
      <c r="S778" s="900"/>
      <c r="T778" s="900"/>
      <c r="U778" s="900"/>
      <c r="V778" s="900"/>
      <c r="W778" s="900"/>
      <c r="X778" s="900"/>
      <c r="Z778" s="900"/>
      <c r="AA778" s="900"/>
      <c r="AB778" s="900"/>
      <c r="AC778" s="900"/>
    </row>
    <row r="779" spans="9:29">
      <c r="I779" s="900"/>
      <c r="K779" s="900"/>
      <c r="Q779" s="900"/>
      <c r="S779" s="900"/>
      <c r="T779" s="900"/>
      <c r="U779" s="900"/>
      <c r="V779" s="900"/>
      <c r="W779" s="900"/>
      <c r="X779" s="900"/>
      <c r="Z779" s="900"/>
      <c r="AA779" s="900"/>
      <c r="AB779" s="900"/>
      <c r="AC779" s="900"/>
    </row>
    <row r="780" spans="9:29">
      <c r="I780" s="900"/>
      <c r="K780" s="900"/>
      <c r="Q780" s="900"/>
      <c r="S780" s="900"/>
      <c r="T780" s="900"/>
      <c r="U780" s="900"/>
      <c r="V780" s="900"/>
      <c r="W780" s="900"/>
      <c r="X780" s="900"/>
      <c r="Z780" s="900"/>
      <c r="AA780" s="900"/>
      <c r="AB780" s="900"/>
      <c r="AC780" s="900"/>
    </row>
    <row r="781" spans="9:29">
      <c r="I781" s="900"/>
      <c r="K781" s="900"/>
      <c r="Q781" s="900"/>
      <c r="S781" s="900"/>
      <c r="T781" s="900"/>
      <c r="U781" s="900"/>
      <c r="V781" s="900"/>
      <c r="W781" s="900"/>
      <c r="X781" s="900"/>
      <c r="Z781" s="900"/>
      <c r="AA781" s="900"/>
      <c r="AB781" s="900"/>
      <c r="AC781" s="900"/>
    </row>
    <row r="782" spans="9:29">
      <c r="I782" s="900"/>
      <c r="K782" s="900"/>
      <c r="Q782" s="900"/>
      <c r="S782" s="900"/>
      <c r="T782" s="900"/>
      <c r="U782" s="900"/>
      <c r="V782" s="900"/>
      <c r="W782" s="900"/>
      <c r="X782" s="900"/>
      <c r="Z782" s="900"/>
      <c r="AA782" s="900"/>
      <c r="AB782" s="900"/>
      <c r="AC782" s="900"/>
    </row>
    <row r="783" spans="9:29">
      <c r="I783" s="900"/>
      <c r="K783" s="900"/>
      <c r="Q783" s="900"/>
      <c r="S783" s="900"/>
      <c r="T783" s="900"/>
      <c r="U783" s="900"/>
      <c r="V783" s="900"/>
      <c r="W783" s="900"/>
      <c r="X783" s="900"/>
      <c r="Z783" s="900"/>
      <c r="AA783" s="900"/>
      <c r="AB783" s="900"/>
      <c r="AC783" s="900"/>
    </row>
    <row r="784" spans="9:29">
      <c r="I784" s="900"/>
      <c r="K784" s="900"/>
      <c r="Q784" s="900"/>
      <c r="S784" s="900"/>
      <c r="T784" s="900"/>
      <c r="U784" s="900"/>
      <c r="V784" s="900"/>
      <c r="W784" s="900"/>
      <c r="X784" s="900"/>
      <c r="Z784" s="900"/>
      <c r="AA784" s="900"/>
      <c r="AB784" s="900"/>
      <c r="AC784" s="900"/>
    </row>
    <row r="785" spans="9:29">
      <c r="I785" s="900"/>
      <c r="K785" s="900"/>
      <c r="Q785" s="900"/>
      <c r="S785" s="900"/>
      <c r="T785" s="900"/>
      <c r="U785" s="900"/>
      <c r="V785" s="900"/>
      <c r="W785" s="900"/>
      <c r="X785" s="900"/>
      <c r="Z785" s="900"/>
      <c r="AA785" s="900"/>
      <c r="AB785" s="900"/>
      <c r="AC785" s="900"/>
    </row>
    <row r="786" spans="9:29">
      <c r="I786" s="900"/>
      <c r="K786" s="900"/>
      <c r="Q786" s="900"/>
      <c r="S786" s="900"/>
      <c r="T786" s="900"/>
      <c r="U786" s="900"/>
      <c r="V786" s="900"/>
      <c r="W786" s="900"/>
      <c r="X786" s="900"/>
      <c r="Z786" s="900"/>
      <c r="AA786" s="900"/>
      <c r="AB786" s="900"/>
      <c r="AC786" s="900"/>
    </row>
    <row r="787" spans="9:29">
      <c r="I787" s="900"/>
      <c r="K787" s="900"/>
      <c r="Q787" s="900"/>
      <c r="S787" s="900"/>
      <c r="T787" s="900"/>
      <c r="U787" s="900"/>
      <c r="V787" s="900"/>
      <c r="W787" s="900"/>
      <c r="X787" s="900"/>
      <c r="Z787" s="900"/>
      <c r="AA787" s="900"/>
      <c r="AB787" s="900"/>
      <c r="AC787" s="900"/>
    </row>
    <row r="788" spans="9:29">
      <c r="I788" s="900"/>
      <c r="K788" s="900"/>
      <c r="Q788" s="900"/>
      <c r="S788" s="900"/>
      <c r="T788" s="900"/>
      <c r="U788" s="900"/>
      <c r="V788" s="900"/>
      <c r="W788" s="900"/>
      <c r="X788" s="900"/>
      <c r="Z788" s="900"/>
      <c r="AA788" s="900"/>
      <c r="AB788" s="900"/>
      <c r="AC788" s="900"/>
    </row>
    <row r="789" spans="9:29">
      <c r="I789" s="900"/>
      <c r="K789" s="900"/>
      <c r="Q789" s="900"/>
      <c r="S789" s="900"/>
      <c r="T789" s="900"/>
      <c r="U789" s="900"/>
      <c r="V789" s="900"/>
      <c r="W789" s="900"/>
      <c r="X789" s="900"/>
      <c r="Z789" s="900"/>
      <c r="AA789" s="900"/>
      <c r="AB789" s="900"/>
      <c r="AC789" s="900"/>
    </row>
    <row r="790" spans="9:29">
      <c r="I790" s="900"/>
      <c r="K790" s="900"/>
      <c r="Q790" s="900"/>
      <c r="S790" s="900"/>
      <c r="T790" s="900"/>
      <c r="U790" s="900"/>
      <c r="V790" s="900"/>
      <c r="W790" s="900"/>
      <c r="X790" s="900"/>
      <c r="Z790" s="900"/>
      <c r="AA790" s="900"/>
      <c r="AB790" s="900"/>
      <c r="AC790" s="900"/>
    </row>
    <row r="791" spans="9:29">
      <c r="I791" s="900"/>
      <c r="K791" s="900"/>
      <c r="Q791" s="900"/>
      <c r="S791" s="900"/>
      <c r="T791" s="900"/>
      <c r="U791" s="900"/>
      <c r="V791" s="900"/>
      <c r="W791" s="900"/>
      <c r="X791" s="900"/>
      <c r="Z791" s="900"/>
      <c r="AA791" s="900"/>
      <c r="AB791" s="900"/>
      <c r="AC791" s="900"/>
    </row>
    <row r="792" spans="9:29">
      <c r="I792" s="900"/>
      <c r="K792" s="900"/>
      <c r="Q792" s="900"/>
      <c r="S792" s="900"/>
      <c r="T792" s="900"/>
      <c r="U792" s="900"/>
      <c r="V792" s="900"/>
      <c r="W792" s="900"/>
      <c r="X792" s="900"/>
      <c r="Z792" s="900"/>
      <c r="AA792" s="900"/>
      <c r="AB792" s="900"/>
      <c r="AC792" s="900"/>
    </row>
    <row r="793" spans="9:29">
      <c r="I793" s="900"/>
      <c r="K793" s="900"/>
      <c r="Q793" s="900"/>
      <c r="S793" s="900"/>
      <c r="T793" s="900"/>
      <c r="U793" s="900"/>
      <c r="V793" s="900"/>
      <c r="W793" s="900"/>
      <c r="X793" s="900"/>
      <c r="Z793" s="900"/>
      <c r="AA793" s="900"/>
      <c r="AB793" s="900"/>
      <c r="AC793" s="900"/>
    </row>
    <row r="794" spans="9:29">
      <c r="I794" s="900"/>
      <c r="K794" s="900"/>
      <c r="Q794" s="900"/>
      <c r="S794" s="900"/>
      <c r="T794" s="900"/>
      <c r="U794" s="900"/>
      <c r="V794" s="900"/>
      <c r="W794" s="900"/>
      <c r="X794" s="900"/>
      <c r="Z794" s="900"/>
      <c r="AA794" s="900"/>
      <c r="AB794" s="900"/>
      <c r="AC794" s="900"/>
    </row>
    <row r="795" spans="9:29">
      <c r="I795" s="900"/>
      <c r="K795" s="900"/>
      <c r="Q795" s="900"/>
      <c r="S795" s="900"/>
      <c r="T795" s="900"/>
      <c r="U795" s="900"/>
      <c r="V795" s="900"/>
      <c r="W795" s="900"/>
      <c r="X795" s="900"/>
      <c r="Z795" s="900"/>
      <c r="AA795" s="900"/>
      <c r="AB795" s="900"/>
      <c r="AC795" s="900"/>
    </row>
    <row r="796" spans="9:29">
      <c r="I796" s="900"/>
      <c r="K796" s="900"/>
      <c r="Q796" s="900"/>
      <c r="S796" s="900"/>
      <c r="T796" s="900"/>
      <c r="U796" s="900"/>
      <c r="V796" s="900"/>
      <c r="W796" s="900"/>
      <c r="X796" s="900"/>
      <c r="Z796" s="900"/>
      <c r="AA796" s="900"/>
      <c r="AB796" s="900"/>
      <c r="AC796" s="900"/>
    </row>
    <row r="797" spans="9:29">
      <c r="I797" s="900"/>
      <c r="K797" s="900"/>
      <c r="Q797" s="900"/>
      <c r="S797" s="900"/>
      <c r="T797" s="900"/>
      <c r="U797" s="900"/>
      <c r="V797" s="900"/>
      <c r="W797" s="900"/>
      <c r="X797" s="900"/>
      <c r="Z797" s="900"/>
      <c r="AA797" s="900"/>
      <c r="AB797" s="900"/>
      <c r="AC797" s="900"/>
    </row>
    <row r="798" spans="9:29">
      <c r="I798" s="900"/>
      <c r="K798" s="900"/>
      <c r="Q798" s="900"/>
      <c r="S798" s="900"/>
      <c r="T798" s="900"/>
      <c r="U798" s="900"/>
      <c r="V798" s="900"/>
      <c r="W798" s="900"/>
      <c r="X798" s="900"/>
      <c r="Z798" s="900"/>
      <c r="AA798" s="900"/>
      <c r="AB798" s="900"/>
      <c r="AC798" s="900"/>
    </row>
    <row r="799" spans="9:29">
      <c r="I799" s="900"/>
      <c r="K799" s="900"/>
      <c r="Q799" s="900"/>
      <c r="S799" s="900"/>
      <c r="T799" s="900"/>
      <c r="U799" s="900"/>
      <c r="V799" s="900"/>
      <c r="W799" s="900"/>
      <c r="X799" s="900"/>
      <c r="Z799" s="900"/>
      <c r="AA799" s="900"/>
      <c r="AB799" s="900"/>
      <c r="AC799" s="900"/>
    </row>
    <row r="800" spans="9:29">
      <c r="I800" s="900"/>
      <c r="K800" s="900"/>
      <c r="Q800" s="900"/>
      <c r="S800" s="900"/>
      <c r="T800" s="900"/>
      <c r="U800" s="900"/>
      <c r="V800" s="900"/>
      <c r="W800" s="900"/>
      <c r="X800" s="900"/>
      <c r="Z800" s="900"/>
      <c r="AA800" s="900"/>
      <c r="AB800" s="900"/>
      <c r="AC800" s="900"/>
    </row>
    <row r="801" spans="9:29">
      <c r="I801" s="900"/>
      <c r="K801" s="900"/>
      <c r="Q801" s="900"/>
      <c r="S801" s="900"/>
      <c r="T801" s="900"/>
      <c r="U801" s="900"/>
      <c r="V801" s="900"/>
      <c r="W801" s="900"/>
      <c r="X801" s="900"/>
      <c r="Z801" s="900"/>
      <c r="AA801" s="900"/>
      <c r="AB801" s="900"/>
      <c r="AC801" s="900"/>
    </row>
    <row r="802" spans="9:29">
      <c r="I802" s="900"/>
      <c r="K802" s="900"/>
      <c r="Q802" s="900"/>
      <c r="S802" s="900"/>
      <c r="T802" s="900"/>
      <c r="U802" s="900"/>
      <c r="V802" s="900"/>
      <c r="W802" s="900"/>
      <c r="X802" s="900"/>
      <c r="Z802" s="900"/>
      <c r="AA802" s="900"/>
      <c r="AB802" s="900"/>
      <c r="AC802" s="900"/>
    </row>
    <row r="803" spans="9:29">
      <c r="I803" s="900"/>
      <c r="K803" s="900"/>
      <c r="Q803" s="900"/>
      <c r="S803" s="900"/>
      <c r="T803" s="900"/>
      <c r="U803" s="900"/>
      <c r="V803" s="900"/>
      <c r="W803" s="900"/>
      <c r="X803" s="900"/>
      <c r="Z803" s="900"/>
      <c r="AA803" s="900"/>
      <c r="AB803" s="900"/>
      <c r="AC803" s="900"/>
    </row>
    <row r="804" spans="9:29">
      <c r="I804" s="900"/>
      <c r="K804" s="900"/>
      <c r="Q804" s="900"/>
      <c r="S804" s="900"/>
      <c r="T804" s="900"/>
      <c r="U804" s="900"/>
      <c r="V804" s="900"/>
      <c r="W804" s="900"/>
      <c r="X804" s="900"/>
      <c r="Z804" s="900"/>
      <c r="AA804" s="900"/>
      <c r="AB804" s="900"/>
      <c r="AC804" s="900"/>
    </row>
    <row r="805" spans="9:29">
      <c r="I805" s="900"/>
      <c r="K805" s="900"/>
      <c r="Q805" s="900"/>
      <c r="S805" s="900"/>
      <c r="T805" s="900"/>
      <c r="U805" s="900"/>
      <c r="V805" s="900"/>
      <c r="W805" s="900"/>
      <c r="X805" s="900"/>
      <c r="Z805" s="900"/>
      <c r="AA805" s="900"/>
      <c r="AB805" s="900"/>
      <c r="AC805" s="900"/>
    </row>
    <row r="806" spans="9:29">
      <c r="I806" s="900"/>
      <c r="K806" s="900"/>
      <c r="Q806" s="900"/>
      <c r="S806" s="900"/>
      <c r="T806" s="900"/>
      <c r="U806" s="900"/>
      <c r="V806" s="900"/>
      <c r="W806" s="900"/>
      <c r="X806" s="900"/>
      <c r="Z806" s="900"/>
      <c r="AA806" s="900"/>
      <c r="AB806" s="900"/>
      <c r="AC806" s="900"/>
    </row>
    <row r="807" spans="9:29">
      <c r="I807" s="900"/>
      <c r="K807" s="900"/>
      <c r="Q807" s="900"/>
      <c r="S807" s="900"/>
      <c r="T807" s="900"/>
      <c r="U807" s="900"/>
      <c r="V807" s="900"/>
      <c r="W807" s="900"/>
      <c r="X807" s="900"/>
      <c r="Z807" s="900"/>
      <c r="AA807" s="900"/>
      <c r="AB807" s="900"/>
      <c r="AC807" s="900"/>
    </row>
    <row r="808" spans="9:29">
      <c r="I808" s="900"/>
      <c r="K808" s="900"/>
      <c r="Q808" s="900"/>
      <c r="S808" s="900"/>
      <c r="T808" s="900"/>
      <c r="U808" s="900"/>
      <c r="V808" s="900"/>
      <c r="W808" s="900"/>
      <c r="X808" s="900"/>
      <c r="Z808" s="900"/>
      <c r="AA808" s="900"/>
      <c r="AB808" s="900"/>
      <c r="AC808" s="900"/>
    </row>
    <row r="809" spans="9:29">
      <c r="I809" s="900"/>
      <c r="K809" s="900"/>
      <c r="Q809" s="900"/>
      <c r="S809" s="900"/>
      <c r="T809" s="900"/>
      <c r="U809" s="900"/>
      <c r="V809" s="900"/>
      <c r="W809" s="900"/>
      <c r="X809" s="900"/>
      <c r="Z809" s="900"/>
      <c r="AA809" s="900"/>
      <c r="AB809" s="900"/>
      <c r="AC809" s="900"/>
    </row>
    <row r="810" spans="9:29">
      <c r="I810" s="900"/>
      <c r="K810" s="900"/>
      <c r="Q810" s="900"/>
      <c r="S810" s="900"/>
      <c r="T810" s="900"/>
      <c r="U810" s="900"/>
      <c r="V810" s="900"/>
      <c r="W810" s="900"/>
      <c r="X810" s="900"/>
      <c r="Z810" s="900"/>
      <c r="AA810" s="900"/>
      <c r="AB810" s="900"/>
      <c r="AC810" s="900"/>
    </row>
    <row r="811" spans="9:29">
      <c r="I811" s="900"/>
      <c r="K811" s="900"/>
      <c r="Q811" s="900"/>
      <c r="S811" s="900"/>
      <c r="T811" s="900"/>
      <c r="U811" s="900"/>
      <c r="V811" s="900"/>
      <c r="W811" s="900"/>
      <c r="X811" s="900"/>
      <c r="Z811" s="900"/>
      <c r="AA811" s="900"/>
      <c r="AB811" s="900"/>
      <c r="AC811" s="900"/>
    </row>
    <row r="812" spans="9:29">
      <c r="I812" s="900"/>
      <c r="K812" s="900"/>
      <c r="Q812" s="900"/>
      <c r="S812" s="900"/>
      <c r="T812" s="900"/>
      <c r="U812" s="900"/>
      <c r="V812" s="900"/>
      <c r="W812" s="900"/>
      <c r="X812" s="900"/>
      <c r="Z812" s="900"/>
      <c r="AA812" s="900"/>
      <c r="AB812" s="900"/>
      <c r="AC812" s="900"/>
    </row>
    <row r="813" spans="9:29">
      <c r="I813" s="900"/>
      <c r="K813" s="900"/>
      <c r="Q813" s="900"/>
      <c r="S813" s="900"/>
      <c r="T813" s="900"/>
      <c r="U813" s="900"/>
      <c r="V813" s="900"/>
      <c r="W813" s="900"/>
      <c r="X813" s="900"/>
      <c r="Z813" s="900"/>
      <c r="AA813" s="900"/>
      <c r="AB813" s="900"/>
      <c r="AC813" s="900"/>
    </row>
    <row r="814" spans="9:29">
      <c r="I814" s="900"/>
      <c r="K814" s="900"/>
      <c r="Q814" s="900"/>
      <c r="S814" s="900"/>
      <c r="T814" s="900"/>
      <c r="U814" s="900"/>
      <c r="V814" s="900"/>
      <c r="W814" s="900"/>
      <c r="X814" s="900"/>
      <c r="Z814" s="900"/>
      <c r="AA814" s="900"/>
      <c r="AB814" s="900"/>
      <c r="AC814" s="900"/>
    </row>
    <row r="815" spans="9:29">
      <c r="I815" s="900"/>
      <c r="K815" s="900"/>
      <c r="Q815" s="900"/>
      <c r="S815" s="900"/>
      <c r="T815" s="900"/>
      <c r="U815" s="900"/>
      <c r="V815" s="900"/>
      <c r="W815" s="900"/>
      <c r="X815" s="900"/>
      <c r="Z815" s="900"/>
      <c r="AA815" s="900"/>
      <c r="AB815" s="900"/>
      <c r="AC815" s="900"/>
    </row>
    <row r="816" spans="9:29">
      <c r="I816" s="900"/>
      <c r="K816" s="900"/>
      <c r="Q816" s="900"/>
      <c r="S816" s="900"/>
      <c r="T816" s="900"/>
      <c r="U816" s="900"/>
      <c r="V816" s="900"/>
      <c r="W816" s="900"/>
      <c r="X816" s="900"/>
      <c r="Z816" s="900"/>
      <c r="AA816" s="900"/>
      <c r="AB816" s="900"/>
      <c r="AC816" s="900"/>
    </row>
    <row r="817" spans="9:29">
      <c r="I817" s="900"/>
      <c r="K817" s="900"/>
      <c r="Q817" s="900"/>
      <c r="S817" s="900"/>
      <c r="T817" s="900"/>
      <c r="U817" s="900"/>
      <c r="V817" s="900"/>
      <c r="W817" s="900"/>
      <c r="X817" s="900"/>
      <c r="Z817" s="900"/>
      <c r="AA817" s="900"/>
      <c r="AB817" s="900"/>
      <c r="AC817" s="900"/>
    </row>
    <row r="818" spans="9:29">
      <c r="I818" s="900"/>
      <c r="K818" s="900"/>
      <c r="Q818" s="900"/>
      <c r="S818" s="900"/>
      <c r="T818" s="900"/>
      <c r="U818" s="900"/>
      <c r="V818" s="900"/>
      <c r="W818" s="900"/>
      <c r="X818" s="900"/>
      <c r="Z818" s="900"/>
      <c r="AA818" s="900"/>
      <c r="AB818" s="900"/>
      <c r="AC818" s="900"/>
    </row>
    <row r="819" spans="9:29">
      <c r="I819" s="900"/>
      <c r="K819" s="900"/>
      <c r="Q819" s="900"/>
      <c r="S819" s="900"/>
      <c r="T819" s="900"/>
      <c r="U819" s="900"/>
      <c r="V819" s="900"/>
      <c r="W819" s="900"/>
      <c r="X819" s="900"/>
      <c r="Z819" s="900"/>
      <c r="AA819" s="900"/>
      <c r="AB819" s="900"/>
      <c r="AC819" s="900"/>
    </row>
    <row r="820" spans="9:29">
      <c r="I820" s="900"/>
      <c r="K820" s="900"/>
      <c r="Q820" s="900"/>
      <c r="S820" s="900"/>
      <c r="T820" s="900"/>
      <c r="U820" s="900"/>
      <c r="V820" s="900"/>
      <c r="W820" s="900"/>
      <c r="X820" s="900"/>
      <c r="Z820" s="900"/>
      <c r="AA820" s="900"/>
      <c r="AB820" s="900"/>
      <c r="AC820" s="900"/>
    </row>
    <row r="821" spans="9:29">
      <c r="I821" s="900"/>
      <c r="K821" s="900"/>
      <c r="Q821" s="900"/>
      <c r="S821" s="900"/>
      <c r="T821" s="900"/>
      <c r="U821" s="900"/>
      <c r="V821" s="900"/>
      <c r="W821" s="900"/>
      <c r="X821" s="900"/>
      <c r="Z821" s="900"/>
      <c r="AA821" s="900"/>
      <c r="AB821" s="900"/>
      <c r="AC821" s="900"/>
    </row>
    <row r="822" spans="9:29">
      <c r="I822" s="900"/>
      <c r="K822" s="900"/>
      <c r="Q822" s="900"/>
      <c r="S822" s="900"/>
      <c r="T822" s="900"/>
      <c r="U822" s="900"/>
      <c r="V822" s="900"/>
      <c r="W822" s="900"/>
      <c r="X822" s="900"/>
      <c r="Z822" s="900"/>
      <c r="AA822" s="900"/>
      <c r="AB822" s="900"/>
      <c r="AC822" s="900"/>
    </row>
    <row r="823" spans="9:29">
      <c r="I823" s="900"/>
      <c r="K823" s="900"/>
      <c r="Q823" s="900"/>
      <c r="S823" s="900"/>
      <c r="T823" s="900"/>
      <c r="U823" s="900"/>
      <c r="V823" s="900"/>
      <c r="W823" s="900"/>
      <c r="X823" s="900"/>
      <c r="Z823" s="900"/>
      <c r="AA823" s="900"/>
      <c r="AB823" s="900"/>
      <c r="AC823" s="900"/>
    </row>
    <row r="824" spans="9:29">
      <c r="I824" s="900"/>
      <c r="K824" s="900"/>
      <c r="Q824" s="900"/>
      <c r="S824" s="900"/>
      <c r="T824" s="900"/>
      <c r="U824" s="900"/>
      <c r="V824" s="900"/>
      <c r="W824" s="900"/>
      <c r="X824" s="900"/>
      <c r="Z824" s="900"/>
      <c r="AA824" s="900"/>
      <c r="AB824" s="900"/>
      <c r="AC824" s="900"/>
    </row>
    <row r="825" spans="9:29">
      <c r="I825" s="900"/>
      <c r="K825" s="900"/>
      <c r="Q825" s="900"/>
      <c r="S825" s="900"/>
      <c r="T825" s="900"/>
      <c r="U825" s="900"/>
      <c r="V825" s="900"/>
      <c r="W825" s="900"/>
      <c r="X825" s="900"/>
      <c r="Z825" s="900"/>
      <c r="AA825" s="900"/>
      <c r="AB825" s="900"/>
      <c r="AC825" s="900"/>
    </row>
    <row r="826" spans="9:29">
      <c r="I826" s="900"/>
      <c r="K826" s="900"/>
      <c r="Q826" s="900"/>
      <c r="S826" s="900"/>
      <c r="T826" s="900"/>
      <c r="U826" s="900"/>
      <c r="V826" s="900"/>
      <c r="W826" s="900"/>
      <c r="X826" s="900"/>
      <c r="Z826" s="900"/>
      <c r="AA826" s="900"/>
      <c r="AB826" s="900"/>
      <c r="AC826" s="900"/>
    </row>
    <row r="827" spans="9:29">
      <c r="I827" s="900"/>
      <c r="K827" s="900"/>
      <c r="Q827" s="900"/>
      <c r="S827" s="900"/>
      <c r="T827" s="900"/>
      <c r="U827" s="900"/>
      <c r="V827" s="900"/>
      <c r="W827" s="900"/>
      <c r="X827" s="900"/>
      <c r="Z827" s="900"/>
      <c r="AA827" s="900"/>
      <c r="AB827" s="900"/>
      <c r="AC827" s="900"/>
    </row>
    <row r="828" spans="9:29">
      <c r="I828" s="900"/>
      <c r="K828" s="900"/>
      <c r="Q828" s="900"/>
      <c r="S828" s="900"/>
      <c r="T828" s="900"/>
      <c r="U828" s="900"/>
      <c r="V828" s="900"/>
      <c r="W828" s="900"/>
      <c r="X828" s="900"/>
      <c r="Z828" s="900"/>
      <c r="AA828" s="900"/>
      <c r="AB828" s="900"/>
      <c r="AC828" s="900"/>
    </row>
    <row r="829" spans="9:29">
      <c r="I829" s="900"/>
      <c r="K829" s="900"/>
      <c r="Q829" s="900"/>
      <c r="S829" s="900"/>
      <c r="T829" s="900"/>
      <c r="U829" s="900"/>
      <c r="V829" s="900"/>
      <c r="W829" s="900"/>
      <c r="X829" s="900"/>
      <c r="Z829" s="900"/>
      <c r="AA829" s="900"/>
      <c r="AB829" s="900"/>
      <c r="AC829" s="900"/>
    </row>
    <row r="830" spans="9:29">
      <c r="I830" s="900"/>
      <c r="K830" s="900"/>
      <c r="Q830" s="900"/>
      <c r="S830" s="900"/>
      <c r="T830" s="900"/>
      <c r="U830" s="900"/>
      <c r="V830" s="900"/>
      <c r="W830" s="900"/>
      <c r="X830" s="900"/>
      <c r="Z830" s="900"/>
      <c r="AA830" s="900"/>
      <c r="AB830" s="900"/>
      <c r="AC830" s="900"/>
    </row>
    <row r="831" spans="9:29">
      <c r="I831" s="900"/>
      <c r="K831" s="900"/>
      <c r="Q831" s="900"/>
      <c r="S831" s="900"/>
      <c r="T831" s="900"/>
      <c r="U831" s="900"/>
      <c r="V831" s="900"/>
      <c r="W831" s="900"/>
      <c r="X831" s="900"/>
      <c r="Z831" s="900"/>
      <c r="AA831" s="900"/>
      <c r="AB831" s="900"/>
      <c r="AC831" s="900"/>
    </row>
    <row r="832" spans="9:29">
      <c r="I832" s="900"/>
      <c r="K832" s="900"/>
      <c r="Q832" s="900"/>
      <c r="S832" s="900"/>
      <c r="T832" s="900"/>
      <c r="U832" s="900"/>
      <c r="V832" s="900"/>
      <c r="W832" s="900"/>
      <c r="X832" s="900"/>
      <c r="Z832" s="900"/>
      <c r="AA832" s="900"/>
      <c r="AB832" s="900"/>
      <c r="AC832" s="900"/>
    </row>
    <row r="833" spans="9:29">
      <c r="I833" s="900"/>
      <c r="K833" s="900"/>
      <c r="Q833" s="900"/>
      <c r="S833" s="900"/>
      <c r="T833" s="900"/>
      <c r="U833" s="900"/>
      <c r="V833" s="900"/>
      <c r="W833" s="900"/>
      <c r="X833" s="900"/>
      <c r="Z833" s="900"/>
      <c r="AA833" s="900"/>
      <c r="AB833" s="900"/>
      <c r="AC833" s="900"/>
    </row>
    <row r="834" spans="9:29">
      <c r="I834" s="900"/>
      <c r="K834" s="900"/>
      <c r="Q834" s="900"/>
      <c r="S834" s="900"/>
      <c r="T834" s="900"/>
      <c r="U834" s="900"/>
      <c r="V834" s="900"/>
      <c r="W834" s="900"/>
      <c r="X834" s="900"/>
      <c r="Z834" s="900"/>
      <c r="AA834" s="900"/>
      <c r="AB834" s="900"/>
      <c r="AC834" s="900"/>
    </row>
    <row r="835" spans="9:29">
      <c r="I835" s="900"/>
      <c r="K835" s="900"/>
      <c r="Q835" s="900"/>
      <c r="S835" s="900"/>
      <c r="T835" s="900"/>
      <c r="U835" s="900"/>
      <c r="V835" s="900"/>
      <c r="W835" s="900"/>
      <c r="X835" s="900"/>
      <c r="Z835" s="900"/>
      <c r="AA835" s="900"/>
      <c r="AB835" s="900"/>
      <c r="AC835" s="900"/>
    </row>
    <row r="836" spans="9:29">
      <c r="I836" s="900"/>
      <c r="K836" s="900"/>
      <c r="Q836" s="900"/>
      <c r="S836" s="900"/>
      <c r="T836" s="900"/>
      <c r="U836" s="900"/>
      <c r="V836" s="900"/>
      <c r="W836" s="900"/>
      <c r="X836" s="900"/>
      <c r="Z836" s="900"/>
      <c r="AA836" s="900"/>
      <c r="AB836" s="900"/>
      <c r="AC836" s="900"/>
    </row>
    <row r="837" spans="9:29">
      <c r="I837" s="900"/>
      <c r="K837" s="900"/>
      <c r="Q837" s="900"/>
      <c r="S837" s="900"/>
      <c r="T837" s="900"/>
      <c r="U837" s="900"/>
      <c r="V837" s="900"/>
      <c r="W837" s="900"/>
      <c r="X837" s="900"/>
      <c r="Z837" s="900"/>
      <c r="AA837" s="900"/>
      <c r="AB837" s="900"/>
      <c r="AC837" s="900"/>
    </row>
    <row r="838" spans="9:29">
      <c r="I838" s="900"/>
      <c r="K838" s="900"/>
      <c r="Q838" s="900"/>
      <c r="S838" s="900"/>
      <c r="T838" s="900"/>
      <c r="U838" s="900"/>
      <c r="V838" s="900"/>
      <c r="W838" s="900"/>
      <c r="X838" s="900"/>
      <c r="Z838" s="900"/>
      <c r="AA838" s="900"/>
      <c r="AB838" s="900"/>
      <c r="AC838" s="900"/>
    </row>
    <row r="839" spans="9:29">
      <c r="I839" s="900"/>
      <c r="K839" s="900"/>
      <c r="Q839" s="900"/>
      <c r="S839" s="900"/>
      <c r="T839" s="900"/>
      <c r="U839" s="900"/>
      <c r="V839" s="900"/>
      <c r="W839" s="900"/>
      <c r="X839" s="900"/>
      <c r="Z839" s="900"/>
      <c r="AA839" s="900"/>
      <c r="AB839" s="900"/>
      <c r="AC839" s="900"/>
    </row>
    <row r="840" spans="9:29">
      <c r="I840" s="900"/>
      <c r="K840" s="900"/>
      <c r="Q840" s="900"/>
      <c r="S840" s="900"/>
      <c r="T840" s="900"/>
      <c r="U840" s="900"/>
      <c r="V840" s="900"/>
      <c r="W840" s="900"/>
      <c r="X840" s="900"/>
      <c r="Z840" s="900"/>
      <c r="AA840" s="900"/>
      <c r="AB840" s="900"/>
      <c r="AC840" s="900"/>
    </row>
    <row r="841" spans="9:29">
      <c r="I841" s="900"/>
      <c r="K841" s="900"/>
      <c r="Q841" s="900"/>
      <c r="S841" s="900"/>
      <c r="T841" s="900"/>
      <c r="U841" s="900"/>
      <c r="V841" s="900"/>
      <c r="W841" s="900"/>
      <c r="X841" s="900"/>
      <c r="Z841" s="900"/>
      <c r="AA841" s="900"/>
      <c r="AB841" s="900"/>
      <c r="AC841" s="900"/>
    </row>
    <row r="842" spans="9:29">
      <c r="I842" s="900"/>
      <c r="K842" s="900"/>
      <c r="Q842" s="900"/>
      <c r="S842" s="900"/>
      <c r="T842" s="900"/>
      <c r="U842" s="900"/>
      <c r="V842" s="900"/>
      <c r="W842" s="900"/>
      <c r="X842" s="900"/>
      <c r="Z842" s="900"/>
      <c r="AA842" s="900"/>
      <c r="AB842" s="900"/>
      <c r="AC842" s="900"/>
    </row>
    <row r="843" spans="9:29">
      <c r="I843" s="900"/>
      <c r="K843" s="900"/>
      <c r="Q843" s="900"/>
      <c r="S843" s="900"/>
      <c r="T843" s="900"/>
      <c r="U843" s="900"/>
      <c r="V843" s="900"/>
      <c r="W843" s="900"/>
      <c r="X843" s="900"/>
      <c r="Z843" s="900"/>
      <c r="AA843" s="900"/>
      <c r="AB843" s="900"/>
      <c r="AC843" s="900"/>
    </row>
    <row r="844" spans="9:29">
      <c r="I844" s="900"/>
      <c r="K844" s="900"/>
      <c r="Q844" s="900"/>
      <c r="S844" s="900"/>
      <c r="T844" s="900"/>
      <c r="U844" s="900"/>
      <c r="V844" s="900"/>
      <c r="W844" s="900"/>
      <c r="X844" s="900"/>
      <c r="Z844" s="900"/>
      <c r="AA844" s="900"/>
      <c r="AB844" s="900"/>
      <c r="AC844" s="900"/>
    </row>
    <row r="845" spans="9:29">
      <c r="I845" s="900"/>
      <c r="K845" s="900"/>
      <c r="Q845" s="900"/>
      <c r="S845" s="900"/>
      <c r="T845" s="900"/>
      <c r="U845" s="900"/>
      <c r="V845" s="900"/>
      <c r="W845" s="900"/>
      <c r="X845" s="900"/>
      <c r="Z845" s="900"/>
      <c r="AA845" s="900"/>
      <c r="AB845" s="900"/>
      <c r="AC845" s="900"/>
    </row>
    <row r="846" spans="9:29">
      <c r="I846" s="900"/>
      <c r="K846" s="900"/>
      <c r="Q846" s="900"/>
      <c r="S846" s="900"/>
      <c r="T846" s="900"/>
      <c r="U846" s="900"/>
      <c r="V846" s="900"/>
      <c r="W846" s="900"/>
      <c r="X846" s="900"/>
      <c r="Z846" s="900"/>
      <c r="AA846" s="900"/>
      <c r="AB846" s="900"/>
      <c r="AC846" s="900"/>
    </row>
    <row r="847" spans="9:29">
      <c r="I847" s="900"/>
      <c r="K847" s="900"/>
      <c r="Q847" s="900"/>
      <c r="S847" s="900"/>
      <c r="T847" s="900"/>
      <c r="U847" s="900"/>
      <c r="V847" s="900"/>
      <c r="W847" s="900"/>
      <c r="X847" s="900"/>
      <c r="Z847" s="900"/>
      <c r="AA847" s="900"/>
      <c r="AB847" s="900"/>
      <c r="AC847" s="900"/>
    </row>
    <row r="848" spans="9:29">
      <c r="I848" s="900"/>
      <c r="K848" s="900"/>
      <c r="Q848" s="900"/>
      <c r="S848" s="900"/>
      <c r="T848" s="900"/>
      <c r="U848" s="900"/>
      <c r="V848" s="900"/>
      <c r="W848" s="900"/>
      <c r="X848" s="900"/>
      <c r="Z848" s="900"/>
      <c r="AA848" s="900"/>
      <c r="AB848" s="900"/>
      <c r="AC848" s="900"/>
    </row>
    <row r="849" spans="9:29">
      <c r="I849" s="900"/>
      <c r="K849" s="900"/>
      <c r="Q849" s="900"/>
      <c r="S849" s="900"/>
      <c r="T849" s="900"/>
      <c r="U849" s="900"/>
      <c r="V849" s="900"/>
      <c r="W849" s="900"/>
      <c r="X849" s="900"/>
      <c r="Z849" s="900"/>
      <c r="AA849" s="900"/>
      <c r="AB849" s="900"/>
      <c r="AC849" s="900"/>
    </row>
    <row r="850" spans="9:29">
      <c r="I850" s="900"/>
      <c r="K850" s="900"/>
      <c r="Q850" s="900"/>
      <c r="S850" s="900"/>
      <c r="T850" s="900"/>
      <c r="U850" s="900"/>
      <c r="V850" s="900"/>
      <c r="W850" s="900"/>
      <c r="X850" s="900"/>
      <c r="Z850" s="900"/>
      <c r="AA850" s="900"/>
      <c r="AB850" s="900"/>
      <c r="AC850" s="900"/>
    </row>
    <row r="851" spans="9:29">
      <c r="I851" s="900"/>
      <c r="K851" s="900"/>
      <c r="Q851" s="900"/>
      <c r="S851" s="900"/>
      <c r="T851" s="900"/>
      <c r="U851" s="900"/>
      <c r="V851" s="900"/>
      <c r="W851" s="900"/>
      <c r="X851" s="900"/>
      <c r="Z851" s="900"/>
      <c r="AA851" s="900"/>
      <c r="AB851" s="900"/>
      <c r="AC851" s="900"/>
    </row>
    <row r="852" spans="9:29">
      <c r="I852" s="900"/>
      <c r="K852" s="900"/>
      <c r="Q852" s="900"/>
      <c r="S852" s="900"/>
      <c r="T852" s="900"/>
      <c r="U852" s="900"/>
      <c r="V852" s="900"/>
      <c r="W852" s="900"/>
      <c r="X852" s="900"/>
      <c r="Z852" s="900"/>
      <c r="AA852" s="900"/>
      <c r="AB852" s="900"/>
      <c r="AC852" s="900"/>
    </row>
    <row r="853" spans="9:29">
      <c r="I853" s="900"/>
      <c r="K853" s="900"/>
      <c r="Q853" s="900"/>
      <c r="S853" s="900"/>
      <c r="T853" s="900"/>
      <c r="U853" s="900"/>
      <c r="V853" s="900"/>
      <c r="W853" s="900"/>
      <c r="X853" s="900"/>
      <c r="Z853" s="900"/>
      <c r="AA853" s="900"/>
      <c r="AB853" s="900"/>
      <c r="AC853" s="900"/>
    </row>
    <row r="854" spans="9:29">
      <c r="I854" s="900"/>
      <c r="K854" s="900"/>
      <c r="Q854" s="900"/>
      <c r="S854" s="900"/>
      <c r="T854" s="900"/>
      <c r="U854" s="900"/>
      <c r="V854" s="900"/>
      <c r="W854" s="900"/>
      <c r="X854" s="900"/>
      <c r="Z854" s="900"/>
      <c r="AA854" s="900"/>
      <c r="AB854" s="900"/>
      <c r="AC854" s="900"/>
    </row>
    <row r="855" spans="9:29">
      <c r="I855" s="900"/>
      <c r="K855" s="900"/>
      <c r="Q855" s="900"/>
      <c r="S855" s="900"/>
      <c r="T855" s="900"/>
      <c r="U855" s="900"/>
      <c r="V855" s="900"/>
      <c r="W855" s="900"/>
      <c r="X855" s="900"/>
      <c r="Z855" s="900"/>
      <c r="AA855" s="900"/>
      <c r="AB855" s="900"/>
      <c r="AC855" s="900"/>
    </row>
    <row r="856" spans="9:29">
      <c r="I856" s="900"/>
      <c r="K856" s="900"/>
      <c r="Q856" s="900"/>
      <c r="S856" s="900"/>
      <c r="T856" s="900"/>
      <c r="U856" s="900"/>
      <c r="V856" s="900"/>
      <c r="W856" s="900"/>
      <c r="X856" s="900"/>
      <c r="Z856" s="900"/>
      <c r="AA856" s="900"/>
      <c r="AB856" s="900"/>
      <c r="AC856" s="900"/>
    </row>
    <row r="857" spans="9:29">
      <c r="I857" s="900"/>
      <c r="K857" s="900"/>
      <c r="Q857" s="900"/>
      <c r="S857" s="900"/>
      <c r="T857" s="900"/>
      <c r="U857" s="900"/>
      <c r="V857" s="900"/>
      <c r="W857" s="900"/>
      <c r="X857" s="900"/>
      <c r="Z857" s="900"/>
      <c r="AA857" s="900"/>
      <c r="AB857" s="900"/>
      <c r="AC857" s="900"/>
    </row>
    <row r="858" spans="9:29">
      <c r="I858" s="900"/>
      <c r="K858" s="900"/>
      <c r="Q858" s="900"/>
      <c r="S858" s="900"/>
      <c r="T858" s="900"/>
      <c r="U858" s="900"/>
      <c r="V858" s="900"/>
      <c r="W858" s="900"/>
      <c r="X858" s="900"/>
      <c r="Z858" s="900"/>
      <c r="AA858" s="900"/>
      <c r="AB858" s="900"/>
      <c r="AC858" s="900"/>
    </row>
    <row r="859" spans="9:29">
      <c r="I859" s="900"/>
      <c r="K859" s="900"/>
      <c r="Q859" s="900"/>
      <c r="S859" s="900"/>
      <c r="T859" s="900"/>
      <c r="U859" s="900"/>
      <c r="V859" s="900"/>
      <c r="W859" s="900"/>
      <c r="X859" s="900"/>
      <c r="Z859" s="900"/>
      <c r="AA859" s="900"/>
      <c r="AB859" s="900"/>
      <c r="AC859" s="900"/>
    </row>
    <row r="860" spans="9:29">
      <c r="I860" s="900"/>
      <c r="K860" s="900"/>
      <c r="Q860" s="900"/>
      <c r="S860" s="900"/>
      <c r="T860" s="900"/>
      <c r="U860" s="900"/>
      <c r="V860" s="900"/>
      <c r="W860" s="900"/>
      <c r="X860" s="900"/>
      <c r="Z860" s="900"/>
      <c r="AA860" s="900"/>
      <c r="AB860" s="900"/>
      <c r="AC860" s="900"/>
    </row>
    <row r="861" spans="9:29">
      <c r="I861" s="900"/>
      <c r="K861" s="900"/>
      <c r="Q861" s="900"/>
      <c r="S861" s="900"/>
      <c r="T861" s="900"/>
      <c r="U861" s="900"/>
      <c r="V861" s="900"/>
      <c r="W861" s="900"/>
      <c r="X861" s="900"/>
      <c r="Z861" s="900"/>
      <c r="AA861" s="900"/>
      <c r="AB861" s="900"/>
      <c r="AC861" s="900"/>
    </row>
    <row r="862" spans="9:29">
      <c r="I862" s="900"/>
      <c r="K862" s="900"/>
      <c r="Q862" s="900"/>
      <c r="S862" s="900"/>
      <c r="T862" s="900"/>
      <c r="U862" s="900"/>
      <c r="V862" s="900"/>
      <c r="W862" s="900"/>
      <c r="X862" s="900"/>
      <c r="Z862" s="900"/>
      <c r="AA862" s="900"/>
      <c r="AB862" s="900"/>
      <c r="AC862" s="900"/>
    </row>
    <row r="863" spans="9:29">
      <c r="I863" s="900"/>
      <c r="K863" s="900"/>
      <c r="Q863" s="900"/>
      <c r="S863" s="900"/>
      <c r="T863" s="900"/>
      <c r="U863" s="900"/>
      <c r="V863" s="900"/>
      <c r="W863" s="900"/>
      <c r="X863" s="900"/>
      <c r="Z863" s="900"/>
      <c r="AA863" s="900"/>
      <c r="AB863" s="900"/>
      <c r="AC863" s="900"/>
    </row>
    <row r="864" spans="9:29">
      <c r="I864" s="900"/>
      <c r="K864" s="900"/>
      <c r="Q864" s="900"/>
      <c r="S864" s="900"/>
      <c r="T864" s="900"/>
      <c r="U864" s="900"/>
      <c r="V864" s="900"/>
      <c r="W864" s="900"/>
      <c r="X864" s="900"/>
      <c r="Z864" s="900"/>
      <c r="AA864" s="900"/>
      <c r="AB864" s="900"/>
      <c r="AC864" s="900"/>
    </row>
    <row r="865" spans="9:29">
      <c r="I865" s="900"/>
      <c r="K865" s="900"/>
      <c r="Q865" s="900"/>
      <c r="S865" s="900"/>
      <c r="T865" s="900"/>
      <c r="U865" s="900"/>
      <c r="V865" s="900"/>
      <c r="W865" s="900"/>
      <c r="X865" s="900"/>
      <c r="Z865" s="900"/>
      <c r="AA865" s="900"/>
      <c r="AB865" s="900"/>
      <c r="AC865" s="900"/>
    </row>
    <row r="866" spans="9:29">
      <c r="I866" s="900"/>
      <c r="K866" s="900"/>
      <c r="Q866" s="900"/>
      <c r="S866" s="900"/>
      <c r="T866" s="900"/>
      <c r="U866" s="900"/>
      <c r="V866" s="900"/>
      <c r="W866" s="900"/>
      <c r="X866" s="900"/>
      <c r="Z866" s="900"/>
      <c r="AA866" s="900"/>
      <c r="AB866" s="900"/>
      <c r="AC866" s="900"/>
    </row>
    <row r="867" spans="9:29">
      <c r="I867" s="900"/>
      <c r="K867" s="900"/>
      <c r="Q867" s="900"/>
      <c r="S867" s="900"/>
      <c r="T867" s="900"/>
      <c r="U867" s="900"/>
      <c r="V867" s="900"/>
      <c r="W867" s="900"/>
      <c r="X867" s="900"/>
      <c r="Z867" s="900"/>
      <c r="AA867" s="900"/>
      <c r="AB867" s="900"/>
      <c r="AC867" s="900"/>
    </row>
    <row r="868" spans="9:29">
      <c r="I868" s="900"/>
      <c r="K868" s="900"/>
      <c r="Q868" s="900"/>
      <c r="S868" s="900"/>
      <c r="T868" s="900"/>
      <c r="U868" s="900"/>
      <c r="V868" s="900"/>
      <c r="W868" s="900"/>
      <c r="X868" s="900"/>
      <c r="Z868" s="900"/>
      <c r="AA868" s="900"/>
      <c r="AB868" s="900"/>
      <c r="AC868" s="900"/>
    </row>
    <row r="869" spans="9:29">
      <c r="I869" s="900"/>
      <c r="K869" s="900"/>
      <c r="Q869" s="900"/>
      <c r="S869" s="900"/>
      <c r="T869" s="900"/>
      <c r="U869" s="900"/>
      <c r="V869" s="900"/>
      <c r="W869" s="900"/>
      <c r="X869" s="900"/>
      <c r="Z869" s="900"/>
      <c r="AA869" s="900"/>
      <c r="AB869" s="900"/>
      <c r="AC869" s="900"/>
    </row>
    <row r="870" spans="9:29">
      <c r="I870" s="900"/>
      <c r="K870" s="900"/>
      <c r="Q870" s="900"/>
      <c r="S870" s="900"/>
      <c r="T870" s="900"/>
      <c r="U870" s="900"/>
      <c r="V870" s="900"/>
      <c r="W870" s="900"/>
      <c r="X870" s="900"/>
      <c r="Z870" s="900"/>
      <c r="AA870" s="900"/>
      <c r="AB870" s="900"/>
      <c r="AC870" s="900"/>
    </row>
    <row r="871" spans="9:29">
      <c r="I871" s="900"/>
      <c r="K871" s="900"/>
      <c r="Q871" s="900"/>
      <c r="S871" s="900"/>
      <c r="T871" s="900"/>
      <c r="U871" s="900"/>
      <c r="V871" s="900"/>
      <c r="W871" s="900"/>
      <c r="X871" s="900"/>
      <c r="Z871" s="900"/>
      <c r="AA871" s="900"/>
      <c r="AB871" s="900"/>
      <c r="AC871" s="900"/>
    </row>
    <row r="872" spans="9:29">
      <c r="I872" s="900"/>
      <c r="K872" s="900"/>
      <c r="Q872" s="900"/>
      <c r="S872" s="900"/>
      <c r="T872" s="900"/>
      <c r="U872" s="900"/>
      <c r="V872" s="900"/>
      <c r="W872" s="900"/>
      <c r="X872" s="900"/>
      <c r="Z872" s="900"/>
      <c r="AA872" s="900"/>
      <c r="AB872" s="900"/>
      <c r="AC872" s="900"/>
    </row>
    <row r="873" spans="9:29">
      <c r="I873" s="900"/>
      <c r="K873" s="900"/>
      <c r="Q873" s="900"/>
      <c r="S873" s="900"/>
      <c r="T873" s="900"/>
      <c r="U873" s="900"/>
      <c r="V873" s="900"/>
      <c r="W873" s="900"/>
      <c r="X873" s="900"/>
      <c r="Z873" s="900"/>
      <c r="AA873" s="900"/>
      <c r="AB873" s="900"/>
      <c r="AC873" s="900"/>
    </row>
    <row r="874" spans="9:29">
      <c r="I874" s="900"/>
      <c r="K874" s="900"/>
      <c r="Q874" s="900"/>
      <c r="S874" s="900"/>
      <c r="T874" s="900"/>
      <c r="U874" s="900"/>
      <c r="V874" s="900"/>
      <c r="W874" s="900"/>
      <c r="X874" s="900"/>
      <c r="Z874" s="900"/>
      <c r="AA874" s="900"/>
      <c r="AB874" s="900"/>
      <c r="AC874" s="900"/>
    </row>
    <row r="875" spans="9:29">
      <c r="I875" s="900"/>
      <c r="K875" s="900"/>
      <c r="Q875" s="900"/>
      <c r="S875" s="900"/>
      <c r="T875" s="900"/>
      <c r="U875" s="900"/>
      <c r="V875" s="900"/>
      <c r="W875" s="900"/>
      <c r="X875" s="900"/>
      <c r="Z875" s="900"/>
      <c r="AA875" s="900"/>
      <c r="AB875" s="900"/>
      <c r="AC875" s="900"/>
    </row>
    <row r="876" spans="9:29">
      <c r="I876" s="900"/>
      <c r="K876" s="900"/>
      <c r="Q876" s="900"/>
      <c r="S876" s="900"/>
      <c r="T876" s="900"/>
      <c r="U876" s="900"/>
      <c r="V876" s="900"/>
      <c r="W876" s="900"/>
      <c r="X876" s="900"/>
      <c r="Z876" s="900"/>
      <c r="AA876" s="900"/>
      <c r="AB876" s="900"/>
      <c r="AC876" s="900"/>
    </row>
    <row r="877" spans="9:29">
      <c r="I877" s="900"/>
      <c r="K877" s="900"/>
      <c r="Q877" s="900"/>
      <c r="S877" s="900"/>
      <c r="T877" s="900"/>
      <c r="U877" s="900"/>
      <c r="V877" s="900"/>
      <c r="W877" s="900"/>
      <c r="X877" s="900"/>
      <c r="Z877" s="900"/>
      <c r="AA877" s="900"/>
      <c r="AB877" s="900"/>
      <c r="AC877" s="900"/>
    </row>
    <row r="878" spans="9:29">
      <c r="I878" s="900"/>
      <c r="K878" s="900"/>
      <c r="Q878" s="900"/>
      <c r="S878" s="900"/>
      <c r="T878" s="900"/>
      <c r="U878" s="900"/>
      <c r="V878" s="900"/>
      <c r="W878" s="900"/>
      <c r="X878" s="900"/>
      <c r="Z878" s="900"/>
      <c r="AA878" s="900"/>
      <c r="AB878" s="900"/>
      <c r="AC878" s="900"/>
    </row>
    <row r="879" spans="9:29">
      <c r="I879" s="900"/>
      <c r="K879" s="900"/>
      <c r="Q879" s="900"/>
      <c r="S879" s="900"/>
      <c r="T879" s="900"/>
      <c r="U879" s="900"/>
      <c r="V879" s="900"/>
      <c r="W879" s="900"/>
      <c r="X879" s="900"/>
      <c r="Z879" s="900"/>
      <c r="AA879" s="900"/>
      <c r="AB879" s="900"/>
      <c r="AC879" s="900"/>
    </row>
    <row r="880" spans="9:29">
      <c r="I880" s="900"/>
      <c r="K880" s="900"/>
      <c r="Q880" s="900"/>
      <c r="S880" s="900"/>
      <c r="T880" s="900"/>
      <c r="U880" s="900"/>
      <c r="V880" s="900"/>
      <c r="W880" s="900"/>
      <c r="X880" s="900"/>
      <c r="Z880" s="900"/>
      <c r="AA880" s="900"/>
      <c r="AB880" s="900"/>
      <c r="AC880" s="900"/>
    </row>
    <row r="881" spans="9:29">
      <c r="I881" s="900"/>
      <c r="K881" s="900"/>
      <c r="Q881" s="900"/>
      <c r="S881" s="900"/>
      <c r="T881" s="900"/>
      <c r="U881" s="900"/>
      <c r="V881" s="900"/>
      <c r="W881" s="900"/>
      <c r="X881" s="900"/>
      <c r="Z881" s="900"/>
      <c r="AA881" s="900"/>
      <c r="AB881" s="900"/>
      <c r="AC881" s="900"/>
    </row>
    <row r="882" spans="9:29">
      <c r="I882" s="900"/>
      <c r="K882" s="900"/>
      <c r="Q882" s="900"/>
      <c r="S882" s="900"/>
      <c r="T882" s="900"/>
      <c r="U882" s="900"/>
      <c r="V882" s="900"/>
      <c r="W882" s="900"/>
      <c r="X882" s="900"/>
      <c r="Z882" s="900"/>
      <c r="AA882" s="900"/>
      <c r="AB882" s="900"/>
      <c r="AC882" s="900"/>
    </row>
    <row r="883" spans="9:29">
      <c r="I883" s="900"/>
      <c r="K883" s="900"/>
      <c r="Q883" s="900"/>
      <c r="S883" s="900"/>
      <c r="T883" s="900"/>
      <c r="U883" s="900"/>
      <c r="V883" s="900"/>
      <c r="W883" s="900"/>
      <c r="X883" s="900"/>
      <c r="Z883" s="900"/>
      <c r="AA883" s="900"/>
      <c r="AB883" s="900"/>
      <c r="AC883" s="900"/>
    </row>
    <row r="884" spans="9:29">
      <c r="I884" s="900"/>
      <c r="K884" s="900"/>
      <c r="Q884" s="900"/>
      <c r="S884" s="900"/>
      <c r="T884" s="900"/>
      <c r="U884" s="900"/>
      <c r="V884" s="900"/>
      <c r="W884" s="900"/>
      <c r="X884" s="900"/>
      <c r="Z884" s="900"/>
      <c r="AA884" s="900"/>
      <c r="AB884" s="900"/>
      <c r="AC884" s="900"/>
    </row>
    <row r="885" spans="9:29">
      <c r="I885" s="900"/>
      <c r="K885" s="900"/>
      <c r="Q885" s="900"/>
      <c r="S885" s="900"/>
      <c r="T885" s="900"/>
      <c r="U885" s="900"/>
      <c r="V885" s="900"/>
      <c r="W885" s="900"/>
      <c r="X885" s="900"/>
      <c r="Z885" s="900"/>
      <c r="AA885" s="900"/>
      <c r="AB885" s="900"/>
      <c r="AC885" s="900"/>
    </row>
    <row r="886" spans="9:29">
      <c r="I886" s="900"/>
      <c r="K886" s="900"/>
      <c r="Q886" s="900"/>
      <c r="S886" s="900"/>
      <c r="T886" s="900"/>
      <c r="U886" s="900"/>
      <c r="V886" s="900"/>
      <c r="W886" s="900"/>
      <c r="X886" s="900"/>
      <c r="Z886" s="900"/>
      <c r="AA886" s="900"/>
      <c r="AB886" s="900"/>
      <c r="AC886" s="900"/>
    </row>
    <row r="887" spans="9:29">
      <c r="I887" s="900"/>
      <c r="K887" s="900"/>
      <c r="Q887" s="900"/>
      <c r="S887" s="900"/>
      <c r="T887" s="900"/>
      <c r="U887" s="900"/>
      <c r="V887" s="900"/>
      <c r="W887" s="900"/>
      <c r="X887" s="900"/>
      <c r="Z887" s="900"/>
      <c r="AA887" s="900"/>
      <c r="AB887" s="900"/>
      <c r="AC887" s="900"/>
    </row>
    <row r="888" spans="9:29">
      <c r="I888" s="900"/>
      <c r="K888" s="900"/>
      <c r="Q888" s="900"/>
      <c r="S888" s="900"/>
      <c r="T888" s="900"/>
      <c r="U888" s="900"/>
      <c r="V888" s="900"/>
      <c r="W888" s="900"/>
      <c r="X888" s="900"/>
      <c r="Z888" s="900"/>
      <c r="AA888" s="900"/>
      <c r="AB888" s="900"/>
      <c r="AC888" s="900"/>
    </row>
    <row r="889" spans="9:29">
      <c r="I889" s="900"/>
      <c r="K889" s="900"/>
      <c r="Q889" s="900"/>
      <c r="S889" s="900"/>
      <c r="T889" s="900"/>
      <c r="U889" s="900"/>
      <c r="V889" s="900"/>
      <c r="W889" s="900"/>
      <c r="X889" s="900"/>
      <c r="Z889" s="900"/>
      <c r="AA889" s="900"/>
      <c r="AB889" s="900"/>
      <c r="AC889" s="900"/>
    </row>
    <row r="890" spans="9:29">
      <c r="I890" s="900"/>
      <c r="K890" s="900"/>
      <c r="Q890" s="900"/>
      <c r="S890" s="900"/>
      <c r="T890" s="900"/>
      <c r="U890" s="900"/>
      <c r="V890" s="900"/>
      <c r="W890" s="900"/>
      <c r="X890" s="900"/>
      <c r="Z890" s="900"/>
      <c r="AA890" s="900"/>
      <c r="AB890" s="900"/>
      <c r="AC890" s="900"/>
    </row>
    <row r="891" spans="9:29">
      <c r="I891" s="900"/>
      <c r="K891" s="900"/>
      <c r="Q891" s="900"/>
      <c r="S891" s="900"/>
      <c r="T891" s="900"/>
      <c r="U891" s="900"/>
      <c r="V891" s="900"/>
      <c r="W891" s="900"/>
      <c r="X891" s="900"/>
      <c r="Z891" s="900"/>
      <c r="AA891" s="900"/>
      <c r="AB891" s="900"/>
      <c r="AC891" s="900"/>
    </row>
    <row r="892" spans="9:29">
      <c r="I892" s="900"/>
      <c r="K892" s="900"/>
      <c r="Q892" s="900"/>
      <c r="S892" s="900"/>
      <c r="T892" s="900"/>
      <c r="U892" s="900"/>
      <c r="V892" s="900"/>
      <c r="W892" s="900"/>
      <c r="X892" s="900"/>
      <c r="Z892" s="900"/>
      <c r="AA892" s="900"/>
      <c r="AB892" s="900"/>
      <c r="AC892" s="900"/>
    </row>
    <row r="893" spans="9:29">
      <c r="I893" s="900"/>
      <c r="K893" s="900"/>
      <c r="Q893" s="900"/>
      <c r="S893" s="900"/>
      <c r="T893" s="900"/>
      <c r="U893" s="900"/>
      <c r="V893" s="900"/>
      <c r="W893" s="900"/>
      <c r="X893" s="900"/>
      <c r="Z893" s="900"/>
      <c r="AA893" s="900"/>
      <c r="AB893" s="900"/>
      <c r="AC893" s="900"/>
    </row>
    <row r="894" spans="9:29">
      <c r="I894" s="900"/>
      <c r="K894" s="900"/>
      <c r="Q894" s="900"/>
      <c r="S894" s="900"/>
      <c r="T894" s="900"/>
      <c r="U894" s="900"/>
      <c r="V894" s="900"/>
      <c r="W894" s="900"/>
      <c r="X894" s="900"/>
      <c r="Z894" s="900"/>
      <c r="AA894" s="900"/>
      <c r="AB894" s="900"/>
      <c r="AC894" s="900"/>
    </row>
    <row r="895" spans="9:29">
      <c r="I895" s="900"/>
      <c r="K895" s="900"/>
      <c r="Q895" s="900"/>
      <c r="S895" s="900"/>
      <c r="T895" s="900"/>
      <c r="U895" s="900"/>
      <c r="V895" s="900"/>
      <c r="W895" s="900"/>
      <c r="X895" s="900"/>
      <c r="Z895" s="900"/>
      <c r="AA895" s="900"/>
      <c r="AB895" s="900"/>
      <c r="AC895" s="900"/>
    </row>
    <row r="896" spans="9:29">
      <c r="I896" s="900"/>
      <c r="K896" s="900"/>
      <c r="Q896" s="900"/>
      <c r="S896" s="900"/>
      <c r="T896" s="900"/>
      <c r="U896" s="900"/>
      <c r="V896" s="900"/>
      <c r="W896" s="900"/>
      <c r="X896" s="900"/>
      <c r="Z896" s="900"/>
      <c r="AA896" s="900"/>
      <c r="AB896" s="900"/>
      <c r="AC896" s="900"/>
    </row>
    <row r="897" spans="9:29">
      <c r="I897" s="900"/>
      <c r="K897" s="900"/>
      <c r="Q897" s="900"/>
      <c r="S897" s="900"/>
      <c r="T897" s="900"/>
      <c r="U897" s="900"/>
      <c r="V897" s="900"/>
      <c r="W897" s="900"/>
      <c r="X897" s="900"/>
      <c r="Z897" s="900"/>
      <c r="AA897" s="900"/>
      <c r="AB897" s="900"/>
      <c r="AC897" s="900"/>
    </row>
    <row r="898" spans="9:29">
      <c r="I898" s="900"/>
      <c r="K898" s="900"/>
      <c r="Q898" s="900"/>
      <c r="S898" s="900"/>
      <c r="T898" s="900"/>
      <c r="U898" s="900"/>
      <c r="V898" s="900"/>
      <c r="W898" s="900"/>
      <c r="X898" s="900"/>
      <c r="Z898" s="900"/>
      <c r="AA898" s="900"/>
      <c r="AB898" s="900"/>
      <c r="AC898" s="900"/>
    </row>
    <row r="899" spans="9:29">
      <c r="I899" s="900"/>
      <c r="K899" s="900"/>
      <c r="Q899" s="900"/>
      <c r="S899" s="900"/>
      <c r="T899" s="900"/>
      <c r="U899" s="900"/>
      <c r="V899" s="900"/>
      <c r="W899" s="900"/>
      <c r="X899" s="900"/>
      <c r="Z899" s="900"/>
      <c r="AA899" s="900"/>
      <c r="AB899" s="900"/>
      <c r="AC899" s="900"/>
    </row>
    <row r="900" spans="9:29">
      <c r="I900" s="900"/>
      <c r="K900" s="900"/>
      <c r="Q900" s="900"/>
      <c r="S900" s="900"/>
      <c r="T900" s="900"/>
      <c r="U900" s="900"/>
      <c r="V900" s="900"/>
      <c r="W900" s="900"/>
      <c r="X900" s="900"/>
      <c r="Z900" s="900"/>
      <c r="AA900" s="900"/>
      <c r="AB900" s="900"/>
      <c r="AC900" s="900"/>
    </row>
    <row r="901" spans="9:29">
      <c r="I901" s="900"/>
      <c r="K901" s="900"/>
      <c r="Q901" s="900"/>
      <c r="S901" s="900"/>
      <c r="T901" s="900"/>
      <c r="U901" s="900"/>
      <c r="V901" s="900"/>
      <c r="W901" s="900"/>
      <c r="X901" s="900"/>
      <c r="Z901" s="900"/>
      <c r="AA901" s="900"/>
      <c r="AB901" s="900"/>
      <c r="AC901" s="900"/>
    </row>
    <row r="902" spans="9:29">
      <c r="I902" s="900"/>
      <c r="K902" s="900"/>
      <c r="Q902" s="900"/>
      <c r="S902" s="900"/>
      <c r="T902" s="900"/>
      <c r="U902" s="900"/>
      <c r="V902" s="900"/>
      <c r="W902" s="900"/>
      <c r="X902" s="900"/>
      <c r="Z902" s="900"/>
      <c r="AA902" s="900"/>
      <c r="AB902" s="900"/>
      <c r="AC902" s="900"/>
    </row>
    <row r="903" spans="9:29">
      <c r="I903" s="900"/>
      <c r="K903" s="900"/>
      <c r="Q903" s="900"/>
      <c r="S903" s="900"/>
      <c r="T903" s="900"/>
      <c r="U903" s="900"/>
      <c r="V903" s="900"/>
      <c r="W903" s="900"/>
      <c r="X903" s="900"/>
      <c r="Z903" s="900"/>
      <c r="AA903" s="900"/>
      <c r="AB903" s="900"/>
      <c r="AC903" s="900"/>
    </row>
    <row r="904" spans="9:29">
      <c r="I904" s="900"/>
      <c r="K904" s="900"/>
      <c r="Q904" s="900"/>
      <c r="S904" s="900"/>
      <c r="T904" s="900"/>
      <c r="U904" s="900"/>
      <c r="V904" s="900"/>
      <c r="W904" s="900"/>
      <c r="X904" s="900"/>
      <c r="Z904" s="900"/>
      <c r="AA904" s="900"/>
      <c r="AB904" s="900"/>
      <c r="AC904" s="900"/>
    </row>
    <row r="905" spans="9:29">
      <c r="I905" s="900"/>
      <c r="K905" s="900"/>
      <c r="Q905" s="900"/>
      <c r="S905" s="900"/>
      <c r="T905" s="900"/>
      <c r="U905" s="900"/>
      <c r="V905" s="900"/>
      <c r="W905" s="900"/>
      <c r="X905" s="900"/>
      <c r="Z905" s="900"/>
      <c r="AA905" s="900"/>
      <c r="AB905" s="900"/>
      <c r="AC905" s="900"/>
    </row>
    <row r="906" spans="9:29">
      <c r="I906" s="900"/>
      <c r="K906" s="900"/>
      <c r="Q906" s="900"/>
      <c r="S906" s="900"/>
      <c r="T906" s="900"/>
      <c r="U906" s="900"/>
      <c r="V906" s="900"/>
      <c r="W906" s="900"/>
      <c r="X906" s="900"/>
      <c r="Z906" s="900"/>
      <c r="AA906" s="900"/>
      <c r="AB906" s="900"/>
      <c r="AC906" s="900"/>
    </row>
    <row r="907" spans="9:29">
      <c r="I907" s="900"/>
      <c r="K907" s="900"/>
      <c r="Q907" s="900"/>
      <c r="S907" s="900"/>
      <c r="T907" s="900"/>
      <c r="U907" s="900"/>
      <c r="V907" s="900"/>
      <c r="W907" s="900"/>
      <c r="X907" s="900"/>
      <c r="Z907" s="900"/>
      <c r="AA907" s="900"/>
      <c r="AB907" s="900"/>
      <c r="AC907" s="900"/>
    </row>
    <row r="908" spans="9:29">
      <c r="I908" s="900"/>
      <c r="K908" s="900"/>
      <c r="Q908" s="900"/>
      <c r="S908" s="900"/>
      <c r="T908" s="900"/>
      <c r="U908" s="900"/>
      <c r="V908" s="900"/>
      <c r="W908" s="900"/>
      <c r="X908" s="900"/>
      <c r="Z908" s="900"/>
      <c r="AA908" s="900"/>
      <c r="AB908" s="900"/>
      <c r="AC908" s="900"/>
    </row>
    <row r="909" spans="9:29">
      <c r="I909" s="900"/>
      <c r="K909" s="900"/>
      <c r="Q909" s="900"/>
      <c r="S909" s="900"/>
      <c r="T909" s="900"/>
      <c r="U909" s="900"/>
      <c r="V909" s="900"/>
      <c r="W909" s="900"/>
      <c r="X909" s="900"/>
      <c r="Z909" s="900"/>
      <c r="AA909" s="900"/>
      <c r="AB909" s="900"/>
      <c r="AC909" s="900"/>
    </row>
    <row r="910" spans="9:29">
      <c r="I910" s="900"/>
      <c r="K910" s="900"/>
      <c r="Q910" s="900"/>
      <c r="S910" s="900"/>
      <c r="T910" s="900"/>
      <c r="U910" s="900"/>
      <c r="V910" s="900"/>
      <c r="W910" s="900"/>
      <c r="X910" s="900"/>
      <c r="Z910" s="900"/>
      <c r="AA910" s="900"/>
      <c r="AB910" s="900"/>
      <c r="AC910" s="900"/>
    </row>
    <row r="911" spans="9:29">
      <c r="I911" s="900"/>
      <c r="K911" s="900"/>
      <c r="Q911" s="900"/>
      <c r="S911" s="900"/>
      <c r="T911" s="900"/>
      <c r="U911" s="900"/>
      <c r="V911" s="900"/>
      <c r="W911" s="900"/>
      <c r="X911" s="900"/>
      <c r="Z911" s="900"/>
      <c r="AA911" s="900"/>
      <c r="AB911" s="900"/>
      <c r="AC911" s="900"/>
    </row>
    <row r="912" spans="9:29">
      <c r="I912" s="900"/>
      <c r="K912" s="900"/>
      <c r="Q912" s="900"/>
      <c r="S912" s="900"/>
      <c r="T912" s="900"/>
      <c r="U912" s="900"/>
      <c r="V912" s="900"/>
      <c r="W912" s="900"/>
      <c r="X912" s="900"/>
      <c r="Z912" s="900"/>
      <c r="AA912" s="900"/>
      <c r="AB912" s="900"/>
      <c r="AC912" s="900"/>
    </row>
    <row r="913" spans="9:29">
      <c r="I913" s="900"/>
      <c r="K913" s="900"/>
      <c r="Q913" s="900"/>
      <c r="S913" s="900"/>
      <c r="T913" s="900"/>
      <c r="U913" s="900"/>
      <c r="V913" s="900"/>
      <c r="W913" s="900"/>
      <c r="X913" s="900"/>
      <c r="Z913" s="900"/>
      <c r="AA913" s="900"/>
      <c r="AB913" s="900"/>
      <c r="AC913" s="900"/>
    </row>
    <row r="914" spans="9:29">
      <c r="I914" s="900"/>
      <c r="K914" s="900"/>
      <c r="Q914" s="900"/>
      <c r="S914" s="900"/>
      <c r="T914" s="900"/>
      <c r="U914" s="900"/>
      <c r="V914" s="900"/>
      <c r="W914" s="900"/>
      <c r="X914" s="900"/>
      <c r="Z914" s="900"/>
      <c r="AA914" s="900"/>
      <c r="AB914" s="900"/>
      <c r="AC914" s="900"/>
    </row>
    <row r="915" spans="9:29">
      <c r="I915" s="900"/>
      <c r="K915" s="900"/>
      <c r="Q915" s="900"/>
      <c r="S915" s="900"/>
      <c r="T915" s="900"/>
      <c r="U915" s="900"/>
      <c r="V915" s="900"/>
      <c r="W915" s="900"/>
      <c r="X915" s="900"/>
      <c r="Z915" s="900"/>
      <c r="AA915" s="900"/>
      <c r="AB915" s="900"/>
      <c r="AC915" s="900"/>
    </row>
    <row r="916" spans="9:29">
      <c r="I916" s="900"/>
      <c r="K916" s="900"/>
      <c r="Q916" s="900"/>
      <c r="S916" s="900"/>
      <c r="T916" s="900"/>
      <c r="U916" s="900"/>
      <c r="V916" s="900"/>
      <c r="W916" s="900"/>
      <c r="X916" s="900"/>
      <c r="Z916" s="900"/>
      <c r="AA916" s="900"/>
      <c r="AB916" s="900"/>
      <c r="AC916" s="900"/>
    </row>
    <row r="917" spans="9:29">
      <c r="I917" s="900"/>
      <c r="K917" s="900"/>
      <c r="Q917" s="900"/>
      <c r="S917" s="900"/>
      <c r="T917" s="900"/>
      <c r="U917" s="900"/>
      <c r="V917" s="900"/>
      <c r="W917" s="900"/>
      <c r="X917" s="900"/>
      <c r="Z917" s="900"/>
      <c r="AA917" s="900"/>
      <c r="AB917" s="900"/>
      <c r="AC917" s="900"/>
    </row>
    <row r="918" spans="9:29">
      <c r="I918" s="900"/>
      <c r="K918" s="900"/>
      <c r="Q918" s="900"/>
      <c r="S918" s="900"/>
      <c r="T918" s="900"/>
      <c r="U918" s="900"/>
      <c r="V918" s="900"/>
      <c r="W918" s="900"/>
      <c r="X918" s="900"/>
      <c r="Z918" s="900"/>
      <c r="AA918" s="900"/>
      <c r="AB918" s="900"/>
      <c r="AC918" s="900"/>
    </row>
    <row r="919" spans="9:29">
      <c r="I919" s="900"/>
      <c r="K919" s="900"/>
      <c r="Q919" s="900"/>
      <c r="S919" s="900"/>
      <c r="T919" s="900"/>
      <c r="U919" s="900"/>
      <c r="V919" s="900"/>
      <c r="W919" s="900"/>
      <c r="X919" s="900"/>
      <c r="Z919" s="900"/>
      <c r="AA919" s="900"/>
      <c r="AB919" s="900"/>
      <c r="AC919" s="900"/>
    </row>
    <row r="920" spans="9:29">
      <c r="I920" s="900"/>
      <c r="K920" s="900"/>
      <c r="Q920" s="900"/>
      <c r="S920" s="900"/>
      <c r="T920" s="900"/>
      <c r="U920" s="900"/>
      <c r="V920" s="900"/>
      <c r="W920" s="900"/>
      <c r="X920" s="900"/>
      <c r="Z920" s="900"/>
      <c r="AA920" s="900"/>
      <c r="AB920" s="900"/>
      <c r="AC920" s="900"/>
    </row>
    <row r="921" spans="9:29">
      <c r="I921" s="900"/>
      <c r="K921" s="900"/>
      <c r="Q921" s="900"/>
      <c r="S921" s="900"/>
      <c r="T921" s="900"/>
      <c r="U921" s="900"/>
      <c r="V921" s="900"/>
      <c r="W921" s="900"/>
      <c r="X921" s="900"/>
      <c r="Z921" s="900"/>
      <c r="AA921" s="900"/>
      <c r="AB921" s="900"/>
      <c r="AC921" s="900"/>
    </row>
    <row r="922" spans="9:29">
      <c r="I922" s="900"/>
      <c r="K922" s="900"/>
      <c r="Q922" s="900"/>
      <c r="S922" s="900"/>
      <c r="T922" s="900"/>
      <c r="U922" s="900"/>
      <c r="V922" s="900"/>
      <c r="W922" s="900"/>
      <c r="X922" s="900"/>
      <c r="Z922" s="900"/>
      <c r="AA922" s="900"/>
      <c r="AB922" s="900"/>
      <c r="AC922" s="900"/>
    </row>
    <row r="923" spans="9:29">
      <c r="I923" s="900"/>
      <c r="K923" s="900"/>
      <c r="Q923" s="900"/>
      <c r="S923" s="900"/>
      <c r="T923" s="900"/>
      <c r="U923" s="900"/>
      <c r="V923" s="900"/>
      <c r="W923" s="900"/>
      <c r="X923" s="900"/>
      <c r="Z923" s="900"/>
      <c r="AA923" s="900"/>
      <c r="AB923" s="900"/>
      <c r="AC923" s="900"/>
    </row>
    <row r="924" spans="9:29">
      <c r="I924" s="900"/>
      <c r="K924" s="900"/>
      <c r="Q924" s="900"/>
      <c r="S924" s="900"/>
      <c r="T924" s="900"/>
      <c r="U924" s="900"/>
      <c r="V924" s="900"/>
      <c r="W924" s="900"/>
      <c r="X924" s="900"/>
      <c r="Z924" s="900"/>
      <c r="AA924" s="900"/>
      <c r="AB924" s="900"/>
      <c r="AC924" s="900"/>
    </row>
    <row r="925" spans="9:29">
      <c r="I925" s="900"/>
      <c r="K925" s="900"/>
      <c r="Q925" s="900"/>
      <c r="S925" s="900"/>
      <c r="T925" s="900"/>
      <c r="U925" s="900"/>
      <c r="V925" s="900"/>
      <c r="W925" s="900"/>
      <c r="X925" s="900"/>
      <c r="Z925" s="900"/>
      <c r="AA925" s="900"/>
      <c r="AB925" s="900"/>
      <c r="AC925" s="900"/>
    </row>
    <row r="926" spans="9:29">
      <c r="I926" s="900"/>
      <c r="K926" s="900"/>
      <c r="Q926" s="900"/>
      <c r="S926" s="900"/>
      <c r="T926" s="900"/>
      <c r="U926" s="900"/>
      <c r="V926" s="900"/>
      <c r="W926" s="900"/>
      <c r="X926" s="900"/>
      <c r="Z926" s="900"/>
      <c r="AA926" s="900"/>
      <c r="AB926" s="900"/>
      <c r="AC926" s="900"/>
    </row>
    <row r="927" spans="9:29">
      <c r="I927" s="900"/>
      <c r="K927" s="900"/>
      <c r="Q927" s="900"/>
      <c r="S927" s="900"/>
      <c r="T927" s="900"/>
      <c r="U927" s="900"/>
      <c r="V927" s="900"/>
      <c r="W927" s="900"/>
      <c r="X927" s="900"/>
      <c r="Z927" s="900"/>
      <c r="AA927" s="900"/>
      <c r="AB927" s="900"/>
      <c r="AC927" s="900"/>
    </row>
    <row r="928" spans="9:29">
      <c r="I928" s="900"/>
      <c r="K928" s="900"/>
      <c r="Q928" s="900"/>
      <c r="S928" s="900"/>
      <c r="T928" s="900"/>
      <c r="U928" s="900"/>
      <c r="V928" s="900"/>
      <c r="W928" s="900"/>
      <c r="X928" s="900"/>
      <c r="Z928" s="900"/>
      <c r="AA928" s="900"/>
      <c r="AB928" s="900"/>
      <c r="AC928" s="900"/>
    </row>
    <row r="929" spans="9:29">
      <c r="I929" s="900"/>
      <c r="K929" s="900"/>
      <c r="Q929" s="900"/>
      <c r="S929" s="900"/>
      <c r="T929" s="900"/>
      <c r="U929" s="900"/>
      <c r="V929" s="900"/>
      <c r="W929" s="900"/>
      <c r="X929" s="900"/>
      <c r="Z929" s="900"/>
      <c r="AA929" s="900"/>
      <c r="AB929" s="900"/>
      <c r="AC929" s="900"/>
    </row>
    <row r="930" spans="9:29">
      <c r="I930" s="900"/>
      <c r="K930" s="900"/>
      <c r="Q930" s="900"/>
      <c r="S930" s="900"/>
      <c r="T930" s="900"/>
      <c r="U930" s="900"/>
      <c r="V930" s="900"/>
      <c r="W930" s="900"/>
      <c r="X930" s="900"/>
      <c r="Z930" s="900"/>
      <c r="AA930" s="900"/>
      <c r="AB930" s="900"/>
      <c r="AC930" s="900"/>
    </row>
    <row r="931" spans="9:29">
      <c r="I931" s="900"/>
      <c r="K931" s="900"/>
      <c r="Q931" s="900"/>
      <c r="S931" s="900"/>
      <c r="T931" s="900"/>
      <c r="U931" s="900"/>
      <c r="V931" s="900"/>
      <c r="W931" s="900"/>
      <c r="X931" s="900"/>
      <c r="Z931" s="900"/>
      <c r="AA931" s="900"/>
      <c r="AB931" s="900"/>
      <c r="AC931" s="900"/>
    </row>
    <row r="932" spans="9:29">
      <c r="I932" s="900"/>
      <c r="K932" s="900"/>
      <c r="Q932" s="900"/>
      <c r="S932" s="900"/>
      <c r="T932" s="900"/>
      <c r="U932" s="900"/>
      <c r="V932" s="900"/>
      <c r="W932" s="900"/>
      <c r="X932" s="900"/>
      <c r="Z932" s="900"/>
      <c r="AA932" s="900"/>
      <c r="AB932" s="900"/>
      <c r="AC932" s="900"/>
    </row>
    <row r="933" spans="9:29">
      <c r="I933" s="900"/>
      <c r="K933" s="900"/>
      <c r="Q933" s="900"/>
      <c r="S933" s="900"/>
      <c r="T933" s="900"/>
      <c r="U933" s="900"/>
      <c r="V933" s="900"/>
      <c r="W933" s="900"/>
      <c r="X933" s="900"/>
      <c r="Z933" s="900"/>
      <c r="AA933" s="900"/>
      <c r="AB933" s="900"/>
      <c r="AC933" s="900"/>
    </row>
    <row r="934" spans="9:29">
      <c r="I934" s="900"/>
      <c r="K934" s="900"/>
      <c r="Q934" s="900"/>
      <c r="S934" s="900"/>
      <c r="T934" s="900"/>
      <c r="U934" s="900"/>
      <c r="V934" s="900"/>
      <c r="W934" s="900"/>
      <c r="X934" s="900"/>
      <c r="Z934" s="900"/>
      <c r="AA934" s="900"/>
      <c r="AB934" s="900"/>
      <c r="AC934" s="900"/>
    </row>
    <row r="935" spans="9:29">
      <c r="I935" s="900"/>
      <c r="K935" s="900"/>
      <c r="Q935" s="900"/>
      <c r="S935" s="900"/>
      <c r="T935" s="900"/>
      <c r="U935" s="900"/>
      <c r="V935" s="900"/>
      <c r="W935" s="900"/>
      <c r="X935" s="900"/>
      <c r="Z935" s="900"/>
      <c r="AA935" s="900"/>
      <c r="AB935" s="900"/>
      <c r="AC935" s="900"/>
    </row>
    <row r="936" spans="9:29">
      <c r="I936" s="900"/>
      <c r="K936" s="900"/>
      <c r="Q936" s="900"/>
      <c r="S936" s="900"/>
      <c r="T936" s="900"/>
      <c r="U936" s="900"/>
      <c r="V936" s="900"/>
      <c r="W936" s="900"/>
      <c r="X936" s="900"/>
      <c r="Z936" s="900"/>
      <c r="AA936" s="900"/>
      <c r="AB936" s="900"/>
      <c r="AC936" s="900"/>
    </row>
    <row r="937" spans="9:29">
      <c r="I937" s="900"/>
      <c r="K937" s="900"/>
      <c r="Q937" s="900"/>
      <c r="S937" s="900"/>
      <c r="T937" s="900"/>
      <c r="U937" s="900"/>
      <c r="V937" s="900"/>
      <c r="W937" s="900"/>
      <c r="X937" s="900"/>
      <c r="Z937" s="900"/>
      <c r="AA937" s="900"/>
      <c r="AB937" s="900"/>
      <c r="AC937" s="900"/>
    </row>
    <row r="938" spans="9:29">
      <c r="I938" s="900"/>
      <c r="K938" s="900"/>
      <c r="Q938" s="900"/>
      <c r="S938" s="900"/>
      <c r="T938" s="900"/>
      <c r="U938" s="900"/>
      <c r="V938" s="900"/>
      <c r="W938" s="900"/>
      <c r="X938" s="900"/>
      <c r="Z938" s="900"/>
      <c r="AA938" s="900"/>
      <c r="AB938" s="900"/>
      <c r="AC938" s="900"/>
    </row>
    <row r="939" spans="9:29">
      <c r="I939" s="900"/>
      <c r="K939" s="900"/>
      <c r="Q939" s="900"/>
      <c r="S939" s="900"/>
      <c r="T939" s="900"/>
      <c r="U939" s="900"/>
      <c r="V939" s="900"/>
      <c r="W939" s="900"/>
      <c r="X939" s="900"/>
      <c r="Z939" s="900"/>
      <c r="AA939" s="900"/>
      <c r="AB939" s="900"/>
      <c r="AC939" s="900"/>
    </row>
    <row r="940" spans="9:29">
      <c r="I940" s="900"/>
      <c r="K940" s="900"/>
      <c r="Q940" s="900"/>
      <c r="S940" s="900"/>
      <c r="T940" s="900"/>
      <c r="U940" s="900"/>
      <c r="V940" s="900"/>
      <c r="W940" s="900"/>
      <c r="X940" s="900"/>
      <c r="Z940" s="900"/>
      <c r="AA940" s="900"/>
      <c r="AB940" s="900"/>
      <c r="AC940" s="900"/>
    </row>
    <row r="941" spans="9:29">
      <c r="I941" s="900"/>
      <c r="K941" s="900"/>
      <c r="Q941" s="900"/>
      <c r="S941" s="900"/>
      <c r="T941" s="900"/>
      <c r="U941" s="900"/>
      <c r="V941" s="900"/>
      <c r="W941" s="900"/>
      <c r="X941" s="900"/>
      <c r="Z941" s="900"/>
      <c r="AA941" s="900"/>
      <c r="AB941" s="900"/>
      <c r="AC941" s="900"/>
    </row>
    <row r="942" spans="9:29">
      <c r="I942" s="900"/>
      <c r="K942" s="900"/>
      <c r="Q942" s="900"/>
      <c r="S942" s="900"/>
      <c r="T942" s="900"/>
      <c r="U942" s="900"/>
      <c r="V942" s="900"/>
      <c r="W942" s="900"/>
      <c r="X942" s="900"/>
      <c r="Z942" s="900"/>
      <c r="AA942" s="900"/>
      <c r="AB942" s="900"/>
      <c r="AC942" s="900"/>
    </row>
    <row r="943" spans="9:29">
      <c r="I943" s="900"/>
      <c r="K943" s="900"/>
      <c r="Q943" s="900"/>
      <c r="S943" s="900"/>
      <c r="T943" s="900"/>
      <c r="U943" s="900"/>
      <c r="V943" s="900"/>
      <c r="W943" s="900"/>
      <c r="X943" s="900"/>
      <c r="Z943" s="900"/>
      <c r="AA943" s="900"/>
      <c r="AB943" s="900"/>
      <c r="AC943" s="900"/>
    </row>
    <row r="944" spans="9:29">
      <c r="I944" s="900"/>
      <c r="K944" s="900"/>
      <c r="Q944" s="900"/>
      <c r="S944" s="900"/>
      <c r="T944" s="900"/>
      <c r="U944" s="900"/>
      <c r="V944" s="900"/>
      <c r="W944" s="900"/>
      <c r="X944" s="900"/>
      <c r="Z944" s="900"/>
      <c r="AA944" s="900"/>
      <c r="AB944" s="900"/>
      <c r="AC944" s="900"/>
    </row>
    <row r="945" spans="9:29">
      <c r="I945" s="900"/>
      <c r="K945" s="900"/>
      <c r="Q945" s="900"/>
      <c r="S945" s="900"/>
      <c r="T945" s="900"/>
      <c r="U945" s="900"/>
      <c r="V945" s="900"/>
      <c r="W945" s="900"/>
      <c r="X945" s="900"/>
      <c r="Z945" s="900"/>
      <c r="AA945" s="900"/>
      <c r="AB945" s="900"/>
      <c r="AC945" s="900"/>
    </row>
    <row r="946" spans="9:29">
      <c r="I946" s="900"/>
      <c r="K946" s="900"/>
      <c r="Q946" s="900"/>
      <c r="S946" s="900"/>
      <c r="T946" s="900"/>
      <c r="U946" s="900"/>
      <c r="V946" s="900"/>
      <c r="W946" s="900"/>
      <c r="X946" s="900"/>
      <c r="Z946" s="900"/>
      <c r="AA946" s="900"/>
      <c r="AB946" s="900"/>
      <c r="AC946" s="900"/>
    </row>
    <row r="947" spans="9:29">
      <c r="I947" s="900"/>
      <c r="K947" s="900"/>
      <c r="Q947" s="900"/>
      <c r="S947" s="900"/>
      <c r="T947" s="900"/>
      <c r="U947" s="900"/>
      <c r="V947" s="900"/>
      <c r="W947" s="900"/>
      <c r="X947" s="900"/>
      <c r="Z947" s="900"/>
      <c r="AA947" s="900"/>
      <c r="AB947" s="900"/>
      <c r="AC947" s="900"/>
    </row>
    <row r="948" spans="9:29">
      <c r="I948" s="900"/>
      <c r="K948" s="900"/>
      <c r="Q948" s="900"/>
      <c r="S948" s="900"/>
      <c r="T948" s="900"/>
      <c r="U948" s="900"/>
      <c r="V948" s="900"/>
      <c r="W948" s="900"/>
      <c r="X948" s="900"/>
      <c r="Z948" s="900"/>
      <c r="AA948" s="900"/>
      <c r="AB948" s="900"/>
      <c r="AC948" s="900"/>
    </row>
    <row r="949" spans="9:29">
      <c r="I949" s="900"/>
      <c r="K949" s="900"/>
      <c r="Q949" s="900"/>
      <c r="S949" s="900"/>
      <c r="T949" s="900"/>
      <c r="U949" s="900"/>
      <c r="V949" s="900"/>
      <c r="W949" s="900"/>
      <c r="X949" s="900"/>
      <c r="Z949" s="900"/>
      <c r="AA949" s="900"/>
      <c r="AB949" s="900"/>
      <c r="AC949" s="900"/>
    </row>
    <row r="950" spans="9:29">
      <c r="I950" s="900"/>
      <c r="K950" s="900"/>
      <c r="Q950" s="900"/>
      <c r="S950" s="900"/>
      <c r="T950" s="900"/>
      <c r="U950" s="900"/>
      <c r="V950" s="900"/>
      <c r="W950" s="900"/>
      <c r="X950" s="900"/>
      <c r="Z950" s="900"/>
      <c r="AA950" s="900"/>
      <c r="AB950" s="900"/>
      <c r="AC950" s="900"/>
    </row>
    <row r="951" spans="9:29">
      <c r="I951" s="900"/>
      <c r="K951" s="900"/>
      <c r="Q951" s="900"/>
      <c r="S951" s="900"/>
      <c r="T951" s="900"/>
      <c r="U951" s="900"/>
      <c r="V951" s="900"/>
      <c r="W951" s="900"/>
      <c r="X951" s="900"/>
      <c r="Z951" s="900"/>
      <c r="AA951" s="900"/>
      <c r="AB951" s="900"/>
      <c r="AC951" s="900"/>
    </row>
    <row r="952" spans="9:29">
      <c r="I952" s="900"/>
      <c r="K952" s="900"/>
      <c r="Q952" s="900"/>
      <c r="S952" s="900"/>
      <c r="T952" s="900"/>
      <c r="U952" s="900"/>
      <c r="V952" s="900"/>
      <c r="W952" s="900"/>
      <c r="X952" s="900"/>
      <c r="Z952" s="900"/>
      <c r="AA952" s="900"/>
      <c r="AB952" s="900"/>
      <c r="AC952" s="900"/>
    </row>
    <row r="953" spans="9:29">
      <c r="I953" s="900"/>
      <c r="K953" s="900"/>
      <c r="Q953" s="900"/>
      <c r="S953" s="900"/>
      <c r="T953" s="900"/>
      <c r="U953" s="900"/>
      <c r="V953" s="900"/>
      <c r="W953" s="900"/>
      <c r="X953" s="900"/>
      <c r="Z953" s="900"/>
      <c r="AA953" s="900"/>
      <c r="AB953" s="900"/>
      <c r="AC953" s="900"/>
    </row>
    <row r="954" spans="9:29">
      <c r="I954" s="900"/>
      <c r="K954" s="900"/>
      <c r="Q954" s="900"/>
      <c r="S954" s="900"/>
      <c r="T954" s="900"/>
      <c r="U954" s="900"/>
      <c r="V954" s="900"/>
      <c r="W954" s="900"/>
      <c r="X954" s="900"/>
      <c r="Z954" s="900"/>
      <c r="AA954" s="900"/>
      <c r="AB954" s="900"/>
      <c r="AC954" s="900"/>
    </row>
    <row r="955" spans="9:29">
      <c r="I955" s="900"/>
      <c r="K955" s="900"/>
      <c r="Q955" s="900"/>
      <c r="S955" s="900"/>
      <c r="T955" s="900"/>
      <c r="U955" s="900"/>
      <c r="V955" s="900"/>
      <c r="W955" s="900"/>
      <c r="X955" s="900"/>
      <c r="Z955" s="900"/>
      <c r="AA955" s="900"/>
      <c r="AB955" s="900"/>
      <c r="AC955" s="900"/>
    </row>
    <row r="956" spans="9:29">
      <c r="I956" s="900"/>
      <c r="K956" s="900"/>
      <c r="Q956" s="900"/>
      <c r="S956" s="900"/>
      <c r="T956" s="900"/>
      <c r="U956" s="900"/>
      <c r="V956" s="900"/>
      <c r="W956" s="900"/>
      <c r="X956" s="900"/>
      <c r="Z956" s="900"/>
      <c r="AA956" s="900"/>
      <c r="AB956" s="900"/>
      <c r="AC956" s="900"/>
    </row>
    <row r="957" spans="9:29">
      <c r="I957" s="900"/>
      <c r="K957" s="900"/>
      <c r="Q957" s="900"/>
      <c r="S957" s="900"/>
      <c r="T957" s="900"/>
      <c r="U957" s="900"/>
      <c r="V957" s="900"/>
      <c r="W957" s="900"/>
      <c r="X957" s="900"/>
      <c r="Z957" s="900"/>
      <c r="AA957" s="900"/>
      <c r="AB957" s="900"/>
      <c r="AC957" s="900"/>
    </row>
    <row r="958" spans="9:29">
      <c r="I958" s="900"/>
      <c r="K958" s="900"/>
      <c r="Q958" s="900"/>
      <c r="S958" s="900"/>
      <c r="T958" s="900"/>
      <c r="U958" s="900"/>
      <c r="V958" s="900"/>
      <c r="W958" s="900"/>
      <c r="X958" s="900"/>
      <c r="Z958" s="900"/>
      <c r="AA958" s="900"/>
      <c r="AB958" s="900"/>
      <c r="AC958" s="900"/>
    </row>
    <row r="959" spans="9:29">
      <c r="I959" s="900"/>
      <c r="K959" s="900"/>
      <c r="Q959" s="900"/>
      <c r="S959" s="900"/>
      <c r="T959" s="900"/>
      <c r="U959" s="900"/>
      <c r="V959" s="900"/>
      <c r="W959" s="900"/>
      <c r="X959" s="900"/>
      <c r="Z959" s="900"/>
      <c r="AA959" s="900"/>
      <c r="AB959" s="900"/>
      <c r="AC959" s="900"/>
    </row>
    <row r="960" spans="9:29">
      <c r="I960" s="900"/>
      <c r="K960" s="900"/>
      <c r="Q960" s="900"/>
      <c r="S960" s="900"/>
      <c r="T960" s="900"/>
      <c r="U960" s="900"/>
      <c r="V960" s="900"/>
      <c r="W960" s="900"/>
      <c r="X960" s="900"/>
      <c r="Z960" s="900"/>
      <c r="AA960" s="900"/>
      <c r="AB960" s="900"/>
      <c r="AC960" s="900"/>
    </row>
    <row r="961" spans="9:29">
      <c r="I961" s="900"/>
      <c r="K961" s="900"/>
      <c r="Q961" s="900"/>
      <c r="S961" s="900"/>
      <c r="T961" s="900"/>
      <c r="U961" s="900"/>
      <c r="V961" s="900"/>
      <c r="W961" s="900"/>
      <c r="X961" s="900"/>
      <c r="Z961" s="900"/>
      <c r="AA961" s="900"/>
      <c r="AB961" s="900"/>
      <c r="AC961" s="900"/>
    </row>
    <row r="962" spans="9:29">
      <c r="I962" s="900"/>
      <c r="K962" s="900"/>
      <c r="Q962" s="900"/>
      <c r="S962" s="900"/>
      <c r="T962" s="900"/>
      <c r="U962" s="900"/>
      <c r="V962" s="900"/>
      <c r="W962" s="900"/>
      <c r="X962" s="900"/>
      <c r="Z962" s="900"/>
      <c r="AA962" s="900"/>
      <c r="AB962" s="900"/>
      <c r="AC962" s="900"/>
    </row>
    <row r="963" spans="9:29">
      <c r="I963" s="900"/>
      <c r="K963" s="900"/>
      <c r="Q963" s="900"/>
      <c r="S963" s="900"/>
      <c r="T963" s="900"/>
      <c r="U963" s="900"/>
      <c r="V963" s="900"/>
      <c r="W963" s="900"/>
      <c r="X963" s="900"/>
      <c r="Z963" s="900"/>
      <c r="AA963" s="900"/>
      <c r="AB963" s="900"/>
      <c r="AC963" s="900"/>
    </row>
    <row r="964" spans="9:29">
      <c r="I964" s="900"/>
      <c r="K964" s="900"/>
      <c r="Q964" s="900"/>
      <c r="S964" s="900"/>
      <c r="T964" s="900"/>
      <c r="U964" s="900"/>
      <c r="V964" s="900"/>
      <c r="W964" s="900"/>
      <c r="X964" s="900"/>
      <c r="Z964" s="900"/>
      <c r="AA964" s="900"/>
      <c r="AB964" s="900"/>
      <c r="AC964" s="900"/>
    </row>
    <row r="965" spans="9:29">
      <c r="I965" s="900"/>
      <c r="K965" s="900"/>
      <c r="Q965" s="900"/>
      <c r="S965" s="900"/>
      <c r="T965" s="900"/>
      <c r="U965" s="900"/>
      <c r="V965" s="900"/>
      <c r="W965" s="900"/>
      <c r="X965" s="900"/>
      <c r="Z965" s="900"/>
      <c r="AA965" s="900"/>
      <c r="AB965" s="900"/>
      <c r="AC965" s="900"/>
    </row>
    <row r="966" spans="9:29">
      <c r="I966" s="900"/>
      <c r="K966" s="900"/>
      <c r="Q966" s="900"/>
      <c r="S966" s="900"/>
      <c r="T966" s="900"/>
      <c r="U966" s="900"/>
      <c r="V966" s="900"/>
      <c r="W966" s="900"/>
      <c r="X966" s="900"/>
      <c r="Z966" s="900"/>
      <c r="AA966" s="900"/>
      <c r="AB966" s="900"/>
      <c r="AC966" s="900"/>
    </row>
    <row r="967" spans="9:29">
      <c r="I967" s="900"/>
      <c r="K967" s="900"/>
      <c r="Q967" s="900"/>
      <c r="S967" s="900"/>
      <c r="T967" s="900"/>
      <c r="U967" s="900"/>
      <c r="V967" s="900"/>
      <c r="W967" s="900"/>
      <c r="X967" s="900"/>
      <c r="Z967" s="900"/>
      <c r="AA967" s="900"/>
      <c r="AB967" s="900"/>
      <c r="AC967" s="900"/>
    </row>
    <row r="968" spans="9:29">
      <c r="I968" s="900"/>
      <c r="K968" s="900"/>
      <c r="Q968" s="900"/>
      <c r="S968" s="900"/>
      <c r="T968" s="900"/>
      <c r="U968" s="900"/>
      <c r="V968" s="900"/>
      <c r="W968" s="900"/>
      <c r="X968" s="900"/>
      <c r="Z968" s="900"/>
      <c r="AA968" s="900"/>
      <c r="AB968" s="900"/>
      <c r="AC968" s="900"/>
    </row>
    <row r="969" spans="9:29">
      <c r="I969" s="900"/>
      <c r="K969" s="900"/>
      <c r="Q969" s="900"/>
      <c r="S969" s="900"/>
      <c r="T969" s="900"/>
      <c r="U969" s="900"/>
      <c r="V969" s="900"/>
      <c r="W969" s="900"/>
      <c r="X969" s="900"/>
      <c r="Z969" s="900"/>
      <c r="AA969" s="900"/>
      <c r="AB969" s="900"/>
      <c r="AC969" s="900"/>
    </row>
    <row r="970" spans="9:29">
      <c r="I970" s="900"/>
      <c r="K970" s="900"/>
      <c r="Q970" s="900"/>
      <c r="S970" s="900"/>
      <c r="T970" s="900"/>
      <c r="U970" s="900"/>
      <c r="V970" s="900"/>
      <c r="W970" s="900"/>
      <c r="X970" s="900"/>
      <c r="Z970" s="900"/>
      <c r="AA970" s="900"/>
      <c r="AB970" s="900"/>
      <c r="AC970" s="900"/>
    </row>
    <row r="971" spans="9:29">
      <c r="I971" s="900"/>
      <c r="K971" s="900"/>
      <c r="Q971" s="900"/>
      <c r="S971" s="900"/>
      <c r="T971" s="900"/>
      <c r="U971" s="900"/>
      <c r="V971" s="900"/>
      <c r="W971" s="900"/>
      <c r="X971" s="900"/>
      <c r="Z971" s="900"/>
      <c r="AA971" s="900"/>
      <c r="AB971" s="900"/>
      <c r="AC971" s="900"/>
    </row>
    <row r="972" spans="9:29">
      <c r="I972" s="900"/>
      <c r="K972" s="900"/>
      <c r="Q972" s="900"/>
      <c r="S972" s="900"/>
      <c r="T972" s="900"/>
      <c r="U972" s="900"/>
      <c r="V972" s="900"/>
      <c r="W972" s="900"/>
      <c r="X972" s="900"/>
      <c r="Z972" s="900"/>
      <c r="AA972" s="900"/>
      <c r="AB972" s="900"/>
      <c r="AC972" s="900"/>
    </row>
    <row r="973" spans="9:29">
      <c r="I973" s="900"/>
      <c r="K973" s="900"/>
      <c r="Q973" s="900"/>
      <c r="S973" s="900"/>
      <c r="T973" s="900"/>
      <c r="U973" s="900"/>
      <c r="V973" s="900"/>
      <c r="W973" s="900"/>
      <c r="X973" s="900"/>
      <c r="Z973" s="900"/>
      <c r="AA973" s="900"/>
      <c r="AB973" s="900"/>
      <c r="AC973" s="900"/>
    </row>
    <row r="974" spans="9:29">
      <c r="I974" s="900"/>
      <c r="K974" s="900"/>
      <c r="Q974" s="900"/>
      <c r="S974" s="900"/>
      <c r="T974" s="900"/>
      <c r="U974" s="900"/>
      <c r="V974" s="900"/>
      <c r="W974" s="900"/>
      <c r="X974" s="900"/>
      <c r="Z974" s="900"/>
      <c r="AA974" s="900"/>
      <c r="AB974" s="900"/>
      <c r="AC974" s="900"/>
    </row>
    <row r="975" spans="9:29">
      <c r="I975" s="900"/>
      <c r="K975" s="900"/>
      <c r="Q975" s="900"/>
      <c r="S975" s="900"/>
      <c r="T975" s="900"/>
      <c r="U975" s="900"/>
      <c r="V975" s="900"/>
      <c r="W975" s="900"/>
      <c r="X975" s="900"/>
      <c r="Z975" s="900"/>
      <c r="AA975" s="900"/>
      <c r="AB975" s="900"/>
      <c r="AC975" s="900"/>
    </row>
    <row r="976" spans="9:29">
      <c r="I976" s="900"/>
      <c r="K976" s="900"/>
      <c r="Q976" s="900"/>
      <c r="S976" s="900"/>
      <c r="T976" s="900"/>
      <c r="U976" s="900"/>
      <c r="V976" s="900"/>
      <c r="W976" s="900"/>
      <c r="X976" s="900"/>
      <c r="Z976" s="900"/>
      <c r="AA976" s="900"/>
      <c r="AB976" s="900"/>
      <c r="AC976" s="900"/>
    </row>
    <row r="977" spans="9:29">
      <c r="I977" s="900"/>
      <c r="K977" s="900"/>
      <c r="Q977" s="900"/>
      <c r="S977" s="900"/>
      <c r="T977" s="900"/>
      <c r="U977" s="900"/>
      <c r="V977" s="900"/>
      <c r="W977" s="900"/>
      <c r="X977" s="900"/>
      <c r="Z977" s="900"/>
      <c r="AA977" s="900"/>
      <c r="AB977" s="900"/>
      <c r="AC977" s="900"/>
    </row>
    <row r="978" spans="9:29">
      <c r="I978" s="900"/>
      <c r="K978" s="900"/>
      <c r="Q978" s="900"/>
      <c r="S978" s="900"/>
      <c r="T978" s="900"/>
      <c r="U978" s="900"/>
      <c r="V978" s="900"/>
      <c r="W978" s="900"/>
      <c r="X978" s="900"/>
      <c r="Z978" s="900"/>
      <c r="AA978" s="900"/>
      <c r="AB978" s="900"/>
      <c r="AC978" s="900"/>
    </row>
    <row r="979" spans="9:29">
      <c r="I979" s="900"/>
      <c r="K979" s="900"/>
      <c r="Q979" s="900"/>
      <c r="S979" s="900"/>
      <c r="T979" s="900"/>
      <c r="U979" s="900"/>
      <c r="V979" s="900"/>
      <c r="W979" s="900"/>
      <c r="X979" s="900"/>
      <c r="Z979" s="900"/>
      <c r="AA979" s="900"/>
      <c r="AB979" s="900"/>
      <c r="AC979" s="900"/>
    </row>
    <row r="980" spans="9:29">
      <c r="I980" s="900"/>
      <c r="K980" s="900"/>
      <c r="Q980" s="900"/>
      <c r="S980" s="900"/>
      <c r="T980" s="900"/>
      <c r="U980" s="900"/>
      <c r="V980" s="900"/>
      <c r="W980" s="900"/>
      <c r="X980" s="900"/>
      <c r="Z980" s="900"/>
      <c r="AA980" s="900"/>
      <c r="AB980" s="900"/>
      <c r="AC980" s="900"/>
    </row>
    <row r="981" spans="9:29">
      <c r="I981" s="900"/>
      <c r="K981" s="900"/>
      <c r="Q981" s="900"/>
      <c r="S981" s="900"/>
      <c r="T981" s="900"/>
      <c r="U981" s="900"/>
      <c r="V981" s="900"/>
      <c r="W981" s="900"/>
      <c r="X981" s="900"/>
      <c r="Z981" s="900"/>
      <c r="AA981" s="900"/>
      <c r="AB981" s="900"/>
      <c r="AC981" s="900"/>
    </row>
    <row r="982" spans="9:29">
      <c r="I982" s="900"/>
      <c r="K982" s="900"/>
      <c r="Q982" s="900"/>
      <c r="S982" s="900"/>
      <c r="T982" s="900"/>
      <c r="U982" s="900"/>
      <c r="V982" s="900"/>
      <c r="W982" s="900"/>
      <c r="X982" s="900"/>
      <c r="Z982" s="900"/>
      <c r="AA982" s="900"/>
      <c r="AB982" s="900"/>
      <c r="AC982" s="900"/>
    </row>
    <row r="983" spans="9:29">
      <c r="I983" s="900"/>
      <c r="K983" s="900"/>
      <c r="Q983" s="900"/>
      <c r="S983" s="900"/>
      <c r="T983" s="900"/>
      <c r="U983" s="900"/>
      <c r="V983" s="900"/>
      <c r="W983" s="900"/>
      <c r="X983" s="900"/>
      <c r="Z983" s="900"/>
      <c r="AA983" s="900"/>
      <c r="AB983" s="900"/>
      <c r="AC983" s="900"/>
    </row>
    <row r="984" spans="9:29">
      <c r="I984" s="900"/>
      <c r="K984" s="900"/>
      <c r="Q984" s="900"/>
      <c r="S984" s="900"/>
      <c r="T984" s="900"/>
      <c r="U984" s="900"/>
      <c r="V984" s="900"/>
      <c r="W984" s="900"/>
      <c r="X984" s="900"/>
      <c r="Z984" s="900"/>
      <c r="AA984" s="900"/>
      <c r="AB984" s="900"/>
      <c r="AC984" s="900"/>
    </row>
    <row r="985" spans="9:29">
      <c r="I985" s="900"/>
      <c r="K985" s="900"/>
      <c r="Q985" s="900"/>
      <c r="S985" s="900"/>
      <c r="T985" s="900"/>
      <c r="U985" s="900"/>
      <c r="V985" s="900"/>
      <c r="W985" s="900"/>
      <c r="X985" s="900"/>
      <c r="Z985" s="900"/>
      <c r="AA985" s="900"/>
      <c r="AB985" s="900"/>
      <c r="AC985" s="900"/>
    </row>
    <row r="986" spans="9:29">
      <c r="I986" s="900"/>
      <c r="K986" s="900"/>
      <c r="Q986" s="900"/>
      <c r="S986" s="900"/>
      <c r="T986" s="900"/>
      <c r="U986" s="900"/>
      <c r="V986" s="900"/>
      <c r="W986" s="900"/>
      <c r="X986" s="900"/>
      <c r="Z986" s="900"/>
      <c r="AA986" s="900"/>
      <c r="AB986" s="900"/>
      <c r="AC986" s="900"/>
    </row>
    <row r="987" spans="9:29">
      <c r="I987" s="900"/>
      <c r="K987" s="900"/>
      <c r="Q987" s="900"/>
      <c r="S987" s="900"/>
      <c r="T987" s="900"/>
      <c r="U987" s="900"/>
      <c r="V987" s="900"/>
      <c r="W987" s="900"/>
      <c r="X987" s="900"/>
      <c r="Z987" s="900"/>
      <c r="AA987" s="900"/>
      <c r="AB987" s="900"/>
      <c r="AC987" s="900"/>
    </row>
    <row r="988" spans="9:29">
      <c r="I988" s="900"/>
      <c r="K988" s="900"/>
      <c r="Q988" s="900"/>
      <c r="S988" s="900"/>
      <c r="T988" s="900"/>
      <c r="U988" s="900"/>
      <c r="V988" s="900"/>
      <c r="W988" s="900"/>
      <c r="X988" s="900"/>
      <c r="Z988" s="900"/>
      <c r="AA988" s="900"/>
      <c r="AB988" s="900"/>
      <c r="AC988" s="900"/>
    </row>
    <row r="989" spans="9:29">
      <c r="I989" s="900"/>
      <c r="K989" s="900"/>
      <c r="Q989" s="900"/>
      <c r="S989" s="900"/>
      <c r="T989" s="900"/>
      <c r="U989" s="900"/>
      <c r="V989" s="900"/>
      <c r="W989" s="900"/>
      <c r="X989" s="900"/>
      <c r="Z989" s="900"/>
      <c r="AA989" s="900"/>
      <c r="AB989" s="900"/>
      <c r="AC989" s="900"/>
    </row>
    <row r="990" spans="9:29">
      <c r="I990" s="900"/>
      <c r="K990" s="900"/>
      <c r="Q990" s="900"/>
      <c r="S990" s="900"/>
      <c r="T990" s="900"/>
      <c r="U990" s="900"/>
      <c r="V990" s="900"/>
      <c r="W990" s="900"/>
      <c r="X990" s="900"/>
      <c r="Z990" s="900"/>
      <c r="AA990" s="900"/>
      <c r="AB990" s="900"/>
      <c r="AC990" s="900"/>
    </row>
    <row r="991" spans="9:29">
      <c r="I991" s="900"/>
      <c r="K991" s="900"/>
      <c r="Q991" s="900"/>
      <c r="S991" s="900"/>
      <c r="T991" s="900"/>
      <c r="U991" s="900"/>
      <c r="V991" s="900"/>
      <c r="W991" s="900"/>
      <c r="X991" s="900"/>
      <c r="Z991" s="900"/>
      <c r="AA991" s="900"/>
      <c r="AB991" s="900"/>
      <c r="AC991" s="900"/>
    </row>
    <row r="992" spans="9:29">
      <c r="I992" s="900"/>
      <c r="K992" s="900"/>
      <c r="Q992" s="900"/>
      <c r="S992" s="900"/>
      <c r="T992" s="900"/>
      <c r="U992" s="900"/>
      <c r="V992" s="900"/>
      <c r="W992" s="900"/>
      <c r="X992" s="900"/>
      <c r="Z992" s="900"/>
      <c r="AA992" s="900"/>
      <c r="AB992" s="900"/>
      <c r="AC992" s="900"/>
    </row>
    <row r="993" spans="9:29">
      <c r="I993" s="900"/>
      <c r="K993" s="900"/>
      <c r="Q993" s="900"/>
      <c r="S993" s="900"/>
      <c r="T993" s="900"/>
      <c r="U993" s="900"/>
      <c r="V993" s="900"/>
      <c r="W993" s="900"/>
      <c r="X993" s="900"/>
      <c r="Z993" s="900"/>
      <c r="AA993" s="900"/>
      <c r="AB993" s="900"/>
      <c r="AC993" s="900"/>
    </row>
    <row r="994" spans="9:29">
      <c r="I994" s="900"/>
      <c r="K994" s="900"/>
      <c r="Q994" s="900"/>
      <c r="S994" s="900"/>
      <c r="T994" s="900"/>
      <c r="U994" s="900"/>
      <c r="V994" s="900"/>
      <c r="W994" s="900"/>
      <c r="X994" s="900"/>
      <c r="Z994" s="900"/>
      <c r="AA994" s="900"/>
      <c r="AB994" s="900"/>
      <c r="AC994" s="900"/>
    </row>
    <row r="995" spans="9:29">
      <c r="I995" s="900"/>
      <c r="K995" s="900"/>
      <c r="Q995" s="900"/>
      <c r="S995" s="900"/>
      <c r="T995" s="900"/>
      <c r="U995" s="900"/>
      <c r="V995" s="900"/>
      <c r="W995" s="900"/>
      <c r="X995" s="900"/>
      <c r="Z995" s="900"/>
      <c r="AA995" s="900"/>
      <c r="AB995" s="900"/>
      <c r="AC995" s="900"/>
    </row>
    <row r="996" spans="9:29">
      <c r="I996" s="900"/>
      <c r="K996" s="900"/>
      <c r="Q996" s="900"/>
      <c r="S996" s="900"/>
      <c r="T996" s="900"/>
      <c r="U996" s="900"/>
      <c r="V996" s="900"/>
      <c r="W996" s="900"/>
      <c r="X996" s="900"/>
      <c r="Z996" s="900"/>
      <c r="AA996" s="900"/>
      <c r="AB996" s="900"/>
      <c r="AC996" s="900"/>
    </row>
    <row r="997" spans="9:29">
      <c r="I997" s="900"/>
      <c r="K997" s="900"/>
      <c r="Q997" s="900"/>
      <c r="S997" s="900"/>
      <c r="T997" s="900"/>
      <c r="U997" s="900"/>
      <c r="V997" s="900"/>
      <c r="W997" s="900"/>
      <c r="X997" s="900"/>
      <c r="Z997" s="900"/>
      <c r="AA997" s="900"/>
      <c r="AB997" s="900"/>
      <c r="AC997" s="900"/>
    </row>
    <row r="998" spans="9:29">
      <c r="I998" s="900"/>
      <c r="K998" s="900"/>
      <c r="Q998" s="900"/>
      <c r="S998" s="900"/>
      <c r="T998" s="900"/>
      <c r="U998" s="900"/>
      <c r="V998" s="900"/>
      <c r="W998" s="900"/>
      <c r="X998" s="900"/>
      <c r="Z998" s="900"/>
      <c r="AA998" s="900"/>
      <c r="AB998" s="900"/>
      <c r="AC998" s="900"/>
    </row>
    <row r="999" spans="9:29">
      <c r="I999" s="900"/>
      <c r="K999" s="900"/>
      <c r="Q999" s="900"/>
      <c r="S999" s="900"/>
      <c r="T999" s="900"/>
      <c r="U999" s="900"/>
      <c r="V999" s="900"/>
      <c r="W999" s="900"/>
      <c r="X999" s="900"/>
      <c r="Z999" s="900"/>
      <c r="AA999" s="900"/>
      <c r="AB999" s="900"/>
      <c r="AC999" s="900"/>
    </row>
    <row r="1000" spans="9:29">
      <c r="I1000" s="900"/>
      <c r="K1000" s="900"/>
      <c r="Q1000" s="900"/>
      <c r="S1000" s="900"/>
      <c r="T1000" s="900"/>
      <c r="U1000" s="900"/>
      <c r="V1000" s="900"/>
      <c r="W1000" s="900"/>
      <c r="X1000" s="900"/>
      <c r="Z1000" s="900"/>
      <c r="AA1000" s="900"/>
      <c r="AB1000" s="900"/>
      <c r="AC1000" s="900"/>
    </row>
    <row r="1001" spans="9:29">
      <c r="I1001" s="900"/>
      <c r="K1001" s="900"/>
      <c r="Q1001" s="900"/>
      <c r="S1001" s="900"/>
      <c r="T1001" s="900"/>
      <c r="U1001" s="900"/>
      <c r="V1001" s="900"/>
      <c r="W1001" s="900"/>
      <c r="X1001" s="900"/>
      <c r="Z1001" s="900"/>
      <c r="AA1001" s="900"/>
      <c r="AB1001" s="900"/>
      <c r="AC1001" s="900"/>
    </row>
    <row r="1002" spans="9:29">
      <c r="I1002" s="900"/>
      <c r="K1002" s="900"/>
      <c r="Q1002" s="900"/>
      <c r="S1002" s="900"/>
      <c r="T1002" s="900"/>
      <c r="U1002" s="900"/>
      <c r="V1002" s="900"/>
      <c r="W1002" s="900"/>
      <c r="X1002" s="900"/>
      <c r="Z1002" s="900"/>
      <c r="AA1002" s="900"/>
      <c r="AB1002" s="900"/>
      <c r="AC1002" s="900"/>
    </row>
    <row r="1003" spans="9:29">
      <c r="I1003" s="900"/>
      <c r="K1003" s="900"/>
      <c r="Q1003" s="900"/>
      <c r="S1003" s="900"/>
      <c r="T1003" s="900"/>
      <c r="U1003" s="900"/>
      <c r="V1003" s="900"/>
      <c r="W1003" s="900"/>
      <c r="X1003" s="900"/>
      <c r="Z1003" s="900"/>
      <c r="AA1003" s="900"/>
      <c r="AB1003" s="900"/>
      <c r="AC1003" s="900"/>
    </row>
    <row r="1004" spans="9:29">
      <c r="I1004" s="900"/>
      <c r="K1004" s="900"/>
      <c r="Q1004" s="900"/>
      <c r="S1004" s="900"/>
      <c r="T1004" s="900"/>
      <c r="U1004" s="900"/>
      <c r="V1004" s="900"/>
      <c r="W1004" s="900"/>
      <c r="X1004" s="900"/>
      <c r="Z1004" s="900"/>
      <c r="AA1004" s="900"/>
      <c r="AB1004" s="900"/>
      <c r="AC1004" s="900"/>
    </row>
    <row r="1005" spans="9:29">
      <c r="I1005" s="900"/>
      <c r="K1005" s="900"/>
      <c r="Q1005" s="900"/>
      <c r="S1005" s="900"/>
      <c r="T1005" s="900"/>
      <c r="U1005" s="900"/>
      <c r="V1005" s="900"/>
      <c r="W1005" s="900"/>
      <c r="X1005" s="900"/>
      <c r="Z1005" s="900"/>
      <c r="AA1005" s="900"/>
      <c r="AB1005" s="900"/>
      <c r="AC1005" s="900"/>
    </row>
    <row r="1006" spans="9:29">
      <c r="I1006" s="900"/>
      <c r="K1006" s="900"/>
      <c r="Q1006" s="900"/>
      <c r="S1006" s="900"/>
      <c r="T1006" s="900"/>
      <c r="U1006" s="900"/>
      <c r="V1006" s="900"/>
      <c r="W1006" s="900"/>
      <c r="X1006" s="900"/>
      <c r="Z1006" s="900"/>
      <c r="AA1006" s="900"/>
      <c r="AB1006" s="900"/>
      <c r="AC1006" s="900"/>
    </row>
    <row r="1007" spans="9:29">
      <c r="I1007" s="900"/>
      <c r="K1007" s="900"/>
      <c r="Q1007" s="900"/>
      <c r="S1007" s="900"/>
      <c r="T1007" s="900"/>
      <c r="U1007" s="900"/>
      <c r="V1007" s="900"/>
      <c r="W1007" s="900"/>
      <c r="X1007" s="900"/>
      <c r="Z1007" s="900"/>
      <c r="AA1007" s="900"/>
      <c r="AB1007" s="900"/>
      <c r="AC1007" s="900"/>
    </row>
    <row r="1008" spans="9:29">
      <c r="I1008" s="900"/>
      <c r="K1008" s="900"/>
      <c r="Q1008" s="900"/>
      <c r="S1008" s="900"/>
      <c r="T1008" s="900"/>
      <c r="U1008" s="900"/>
      <c r="V1008" s="900"/>
      <c r="W1008" s="900"/>
      <c r="X1008" s="900"/>
      <c r="Z1008" s="900"/>
      <c r="AA1008" s="900"/>
      <c r="AB1008" s="900"/>
      <c r="AC1008" s="900"/>
    </row>
    <row r="1009" spans="9:29">
      <c r="I1009" s="900"/>
      <c r="K1009" s="900"/>
      <c r="Q1009" s="900"/>
      <c r="S1009" s="900"/>
      <c r="T1009" s="900"/>
      <c r="U1009" s="900"/>
      <c r="V1009" s="900"/>
      <c r="W1009" s="900"/>
      <c r="X1009" s="900"/>
      <c r="Z1009" s="900"/>
      <c r="AA1009" s="900"/>
      <c r="AB1009" s="900"/>
      <c r="AC1009" s="900"/>
    </row>
    <row r="1010" spans="9:29">
      <c r="I1010" s="900"/>
      <c r="K1010" s="900"/>
      <c r="Q1010" s="900"/>
      <c r="S1010" s="900"/>
      <c r="T1010" s="900"/>
      <c r="U1010" s="900"/>
      <c r="V1010" s="900"/>
      <c r="W1010" s="900"/>
      <c r="X1010" s="900"/>
      <c r="Z1010" s="900"/>
      <c r="AA1010" s="900"/>
      <c r="AB1010" s="900"/>
      <c r="AC1010" s="900"/>
    </row>
    <row r="1011" spans="9:29">
      <c r="I1011" s="900"/>
      <c r="K1011" s="900"/>
      <c r="Q1011" s="900"/>
      <c r="S1011" s="900"/>
      <c r="T1011" s="900"/>
      <c r="U1011" s="900"/>
      <c r="V1011" s="900"/>
      <c r="W1011" s="900"/>
      <c r="X1011" s="900"/>
      <c r="Z1011" s="900"/>
      <c r="AA1011" s="900"/>
      <c r="AB1011" s="900"/>
      <c r="AC1011" s="900"/>
    </row>
    <row r="1012" spans="9:29">
      <c r="I1012" s="900"/>
      <c r="K1012" s="900"/>
      <c r="Q1012" s="900"/>
      <c r="S1012" s="900"/>
      <c r="T1012" s="900"/>
      <c r="U1012" s="900"/>
      <c r="V1012" s="900"/>
      <c r="W1012" s="900"/>
      <c r="X1012" s="900"/>
      <c r="Z1012" s="900"/>
      <c r="AA1012" s="900"/>
      <c r="AB1012" s="900"/>
      <c r="AC1012" s="900"/>
    </row>
    <row r="1013" spans="9:29">
      <c r="I1013" s="900"/>
      <c r="K1013" s="900"/>
      <c r="Q1013" s="900"/>
      <c r="S1013" s="900"/>
      <c r="T1013" s="900"/>
      <c r="U1013" s="900"/>
      <c r="V1013" s="900"/>
      <c r="W1013" s="900"/>
      <c r="X1013" s="900"/>
      <c r="Z1013" s="900"/>
      <c r="AA1013" s="900"/>
      <c r="AB1013" s="900"/>
      <c r="AC1013" s="900"/>
    </row>
    <row r="1014" spans="9:29">
      <c r="I1014" s="900"/>
      <c r="K1014" s="900"/>
      <c r="Q1014" s="900"/>
      <c r="S1014" s="900"/>
      <c r="T1014" s="900"/>
      <c r="U1014" s="900"/>
      <c r="V1014" s="900"/>
      <c r="W1014" s="900"/>
      <c r="X1014" s="900"/>
      <c r="Z1014" s="900"/>
      <c r="AA1014" s="900"/>
      <c r="AB1014" s="900"/>
      <c r="AC1014" s="900"/>
    </row>
    <row r="1015" spans="9:29">
      <c r="I1015" s="900"/>
      <c r="K1015" s="900"/>
      <c r="Q1015" s="900"/>
      <c r="S1015" s="900"/>
      <c r="T1015" s="900"/>
      <c r="U1015" s="900"/>
      <c r="V1015" s="900"/>
      <c r="W1015" s="900"/>
      <c r="X1015" s="900"/>
      <c r="Z1015" s="900"/>
      <c r="AA1015" s="900"/>
      <c r="AB1015" s="900"/>
      <c r="AC1015" s="900"/>
    </row>
    <row r="1016" spans="9:29">
      <c r="I1016" s="900"/>
      <c r="K1016" s="900"/>
      <c r="Q1016" s="900"/>
      <c r="S1016" s="900"/>
      <c r="T1016" s="900"/>
      <c r="U1016" s="900"/>
      <c r="V1016" s="900"/>
      <c r="W1016" s="900"/>
      <c r="X1016" s="900"/>
      <c r="Z1016" s="900"/>
      <c r="AA1016" s="900"/>
      <c r="AB1016" s="900"/>
      <c r="AC1016" s="900"/>
    </row>
    <row r="1017" spans="9:29">
      <c r="I1017" s="900"/>
      <c r="K1017" s="900"/>
      <c r="Q1017" s="900"/>
      <c r="S1017" s="900"/>
      <c r="T1017" s="900"/>
      <c r="U1017" s="900"/>
      <c r="V1017" s="900"/>
      <c r="W1017" s="900"/>
      <c r="X1017" s="900"/>
      <c r="Z1017" s="900"/>
      <c r="AA1017" s="900"/>
      <c r="AB1017" s="900"/>
      <c r="AC1017" s="900"/>
    </row>
    <row r="1018" spans="9:29">
      <c r="I1018" s="900"/>
      <c r="K1018" s="900"/>
      <c r="Q1018" s="900"/>
      <c r="S1018" s="900"/>
      <c r="T1018" s="900"/>
      <c r="U1018" s="900"/>
      <c r="V1018" s="900"/>
      <c r="W1018" s="900"/>
      <c r="X1018" s="900"/>
      <c r="Z1018" s="900"/>
      <c r="AA1018" s="900"/>
      <c r="AB1018" s="900"/>
      <c r="AC1018" s="900"/>
    </row>
    <row r="1019" spans="9:29">
      <c r="I1019" s="900"/>
      <c r="K1019" s="900"/>
      <c r="Q1019" s="900"/>
      <c r="S1019" s="900"/>
      <c r="T1019" s="900"/>
      <c r="U1019" s="900"/>
      <c r="V1019" s="900"/>
      <c r="W1019" s="900"/>
      <c r="X1019" s="900"/>
      <c r="Z1019" s="900"/>
      <c r="AA1019" s="900"/>
      <c r="AB1019" s="900"/>
      <c r="AC1019" s="900"/>
    </row>
    <row r="1020" spans="9:29">
      <c r="I1020" s="900"/>
      <c r="K1020" s="900"/>
      <c r="Q1020" s="900"/>
      <c r="S1020" s="900"/>
      <c r="T1020" s="900"/>
      <c r="U1020" s="900"/>
      <c r="V1020" s="900"/>
      <c r="W1020" s="900"/>
      <c r="X1020" s="900"/>
      <c r="Z1020" s="900"/>
      <c r="AA1020" s="900"/>
      <c r="AB1020" s="900"/>
      <c r="AC1020" s="900"/>
    </row>
    <row r="1021" spans="9:29">
      <c r="I1021" s="900"/>
      <c r="K1021" s="900"/>
      <c r="Q1021" s="900"/>
      <c r="S1021" s="900"/>
      <c r="T1021" s="900"/>
      <c r="U1021" s="900"/>
      <c r="V1021" s="900"/>
      <c r="W1021" s="900"/>
      <c r="X1021" s="900"/>
      <c r="Z1021" s="900"/>
      <c r="AA1021" s="900"/>
      <c r="AB1021" s="900"/>
      <c r="AC1021" s="900"/>
    </row>
    <row r="1022" spans="9:29">
      <c r="I1022" s="900"/>
      <c r="K1022" s="900"/>
      <c r="Q1022" s="900"/>
      <c r="S1022" s="900"/>
      <c r="T1022" s="900"/>
      <c r="U1022" s="900"/>
      <c r="V1022" s="900"/>
      <c r="W1022" s="900"/>
      <c r="X1022" s="900"/>
      <c r="Z1022" s="900"/>
      <c r="AA1022" s="900"/>
      <c r="AB1022" s="900"/>
      <c r="AC1022" s="900"/>
    </row>
    <row r="1023" spans="9:29">
      <c r="I1023" s="900"/>
      <c r="K1023" s="900"/>
      <c r="Q1023" s="900"/>
      <c r="S1023" s="900"/>
      <c r="T1023" s="900"/>
      <c r="U1023" s="900"/>
      <c r="V1023" s="900"/>
      <c r="W1023" s="900"/>
      <c r="X1023" s="900"/>
      <c r="Z1023" s="900"/>
      <c r="AA1023" s="900"/>
      <c r="AB1023" s="900"/>
      <c r="AC1023" s="900"/>
    </row>
    <row r="1024" spans="9:29">
      <c r="I1024" s="900"/>
      <c r="K1024" s="900"/>
      <c r="Q1024" s="900"/>
      <c r="S1024" s="900"/>
      <c r="T1024" s="900"/>
      <c r="U1024" s="900"/>
      <c r="V1024" s="900"/>
      <c r="W1024" s="900"/>
      <c r="X1024" s="900"/>
      <c r="Z1024" s="900"/>
      <c r="AA1024" s="900"/>
      <c r="AB1024" s="900"/>
      <c r="AC1024" s="900"/>
    </row>
    <row r="1025" spans="9:29">
      <c r="I1025" s="900"/>
      <c r="K1025" s="900"/>
      <c r="Q1025" s="900"/>
      <c r="S1025" s="900"/>
      <c r="T1025" s="900"/>
      <c r="U1025" s="900"/>
      <c r="V1025" s="900"/>
      <c r="W1025" s="900"/>
      <c r="X1025" s="900"/>
      <c r="Z1025" s="900"/>
      <c r="AA1025" s="900"/>
      <c r="AB1025" s="900"/>
      <c r="AC1025" s="900"/>
    </row>
    <row r="1026" spans="9:29">
      <c r="I1026" s="900"/>
      <c r="K1026" s="900"/>
      <c r="Q1026" s="900"/>
      <c r="S1026" s="900"/>
      <c r="T1026" s="900"/>
      <c r="U1026" s="900"/>
      <c r="V1026" s="900"/>
      <c r="W1026" s="900"/>
      <c r="X1026" s="900"/>
      <c r="Z1026" s="900"/>
      <c r="AA1026" s="900"/>
      <c r="AB1026" s="900"/>
      <c r="AC1026" s="900"/>
    </row>
    <row r="1027" spans="9:29">
      <c r="I1027" s="900"/>
      <c r="K1027" s="900"/>
      <c r="Q1027" s="900"/>
      <c r="S1027" s="900"/>
      <c r="T1027" s="900"/>
      <c r="U1027" s="900"/>
      <c r="V1027" s="900"/>
      <c r="W1027" s="900"/>
      <c r="X1027" s="900"/>
      <c r="Z1027" s="900"/>
      <c r="AA1027" s="900"/>
      <c r="AB1027" s="900"/>
      <c r="AC1027" s="900"/>
    </row>
    <row r="1028" spans="9:29">
      <c r="I1028" s="900"/>
      <c r="K1028" s="900"/>
      <c r="Q1028" s="900"/>
      <c r="S1028" s="900"/>
      <c r="T1028" s="900"/>
      <c r="U1028" s="900"/>
      <c r="V1028" s="900"/>
      <c r="W1028" s="900"/>
      <c r="X1028" s="900"/>
      <c r="Z1028" s="900"/>
      <c r="AA1028" s="900"/>
      <c r="AB1028" s="900"/>
      <c r="AC1028" s="900"/>
    </row>
    <row r="1029" spans="9:29">
      <c r="I1029" s="900"/>
      <c r="K1029" s="900"/>
      <c r="Q1029" s="900"/>
      <c r="S1029" s="900"/>
      <c r="T1029" s="900"/>
      <c r="U1029" s="900"/>
      <c r="V1029" s="900"/>
      <c r="W1029" s="900"/>
      <c r="X1029" s="900"/>
      <c r="Z1029" s="900"/>
      <c r="AA1029" s="900"/>
      <c r="AB1029" s="900"/>
      <c r="AC1029" s="900"/>
    </row>
    <row r="1030" spans="9:29">
      <c r="I1030" s="900"/>
      <c r="K1030" s="900"/>
      <c r="Q1030" s="900"/>
      <c r="S1030" s="900"/>
      <c r="T1030" s="900"/>
      <c r="U1030" s="900"/>
      <c r="V1030" s="900"/>
      <c r="W1030" s="900"/>
      <c r="X1030" s="900"/>
      <c r="Z1030" s="900"/>
      <c r="AA1030" s="900"/>
      <c r="AB1030" s="900"/>
      <c r="AC1030" s="900"/>
    </row>
    <row r="1031" spans="9:29">
      <c r="I1031" s="900"/>
      <c r="K1031" s="900"/>
      <c r="Q1031" s="900"/>
      <c r="S1031" s="900"/>
      <c r="T1031" s="900"/>
      <c r="U1031" s="900"/>
      <c r="V1031" s="900"/>
      <c r="W1031" s="900"/>
      <c r="X1031" s="900"/>
      <c r="Z1031" s="900"/>
      <c r="AA1031" s="900"/>
      <c r="AB1031" s="900"/>
      <c r="AC1031" s="900"/>
    </row>
    <row r="1032" spans="9:29">
      <c r="I1032" s="900"/>
      <c r="K1032" s="900"/>
      <c r="Q1032" s="900"/>
      <c r="S1032" s="900"/>
      <c r="T1032" s="900"/>
      <c r="U1032" s="900"/>
      <c r="V1032" s="900"/>
      <c r="W1032" s="900"/>
      <c r="X1032" s="900"/>
      <c r="Z1032" s="900"/>
      <c r="AA1032" s="900"/>
      <c r="AB1032" s="900"/>
      <c r="AC1032" s="900"/>
    </row>
    <row r="1033" spans="9:29">
      <c r="I1033" s="900"/>
      <c r="K1033" s="900"/>
      <c r="Q1033" s="900"/>
      <c r="S1033" s="900"/>
      <c r="T1033" s="900"/>
      <c r="U1033" s="900"/>
      <c r="V1033" s="900"/>
      <c r="W1033" s="900"/>
      <c r="X1033" s="900"/>
      <c r="Z1033" s="900"/>
      <c r="AA1033" s="900"/>
      <c r="AB1033" s="900"/>
      <c r="AC1033" s="900"/>
    </row>
    <row r="1034" spans="9:29">
      <c r="I1034" s="900"/>
      <c r="K1034" s="900"/>
      <c r="Q1034" s="900"/>
      <c r="S1034" s="900"/>
      <c r="T1034" s="900"/>
      <c r="U1034" s="900"/>
      <c r="V1034" s="900"/>
      <c r="W1034" s="900"/>
      <c r="X1034" s="900"/>
      <c r="Z1034" s="900"/>
      <c r="AA1034" s="900"/>
      <c r="AB1034" s="900"/>
      <c r="AC1034" s="900"/>
    </row>
    <row r="1035" spans="9:29">
      <c r="I1035" s="900"/>
      <c r="K1035" s="900"/>
      <c r="Q1035" s="900"/>
      <c r="S1035" s="900"/>
      <c r="T1035" s="900"/>
      <c r="U1035" s="900"/>
      <c r="V1035" s="900"/>
      <c r="W1035" s="900"/>
      <c r="X1035" s="900"/>
      <c r="Z1035" s="900"/>
      <c r="AA1035" s="900"/>
      <c r="AB1035" s="900"/>
      <c r="AC1035" s="900"/>
    </row>
    <row r="1036" spans="9:29">
      <c r="I1036" s="900"/>
      <c r="K1036" s="900"/>
      <c r="Q1036" s="900"/>
      <c r="S1036" s="900"/>
      <c r="T1036" s="900"/>
      <c r="U1036" s="900"/>
      <c r="V1036" s="900"/>
      <c r="W1036" s="900"/>
      <c r="X1036" s="900"/>
      <c r="Z1036" s="900"/>
      <c r="AA1036" s="900"/>
      <c r="AB1036" s="900"/>
      <c r="AC1036" s="900"/>
    </row>
    <row r="1037" spans="9:29">
      <c r="I1037" s="900"/>
      <c r="K1037" s="900"/>
      <c r="Q1037" s="900"/>
      <c r="S1037" s="900"/>
      <c r="T1037" s="900"/>
      <c r="U1037" s="900"/>
      <c r="V1037" s="900"/>
      <c r="W1037" s="900"/>
      <c r="X1037" s="900"/>
      <c r="Z1037" s="900"/>
      <c r="AA1037" s="900"/>
      <c r="AB1037" s="900"/>
      <c r="AC1037" s="900"/>
    </row>
    <row r="1038" spans="9:29">
      <c r="I1038" s="900"/>
      <c r="K1038" s="900"/>
      <c r="Q1038" s="900"/>
      <c r="S1038" s="900"/>
      <c r="T1038" s="900"/>
      <c r="U1038" s="900"/>
      <c r="V1038" s="900"/>
      <c r="W1038" s="900"/>
      <c r="X1038" s="900"/>
      <c r="Z1038" s="900"/>
      <c r="AA1038" s="900"/>
      <c r="AB1038" s="900"/>
      <c r="AC1038" s="900"/>
    </row>
    <row r="1039" spans="9:29">
      <c r="I1039" s="900"/>
      <c r="K1039" s="900"/>
      <c r="Q1039" s="900"/>
      <c r="S1039" s="900"/>
      <c r="T1039" s="900"/>
      <c r="U1039" s="900"/>
      <c r="V1039" s="900"/>
      <c r="W1039" s="900"/>
      <c r="X1039" s="900"/>
      <c r="Z1039" s="900"/>
      <c r="AA1039" s="900"/>
      <c r="AB1039" s="900"/>
      <c r="AC1039" s="900"/>
    </row>
    <row r="1040" spans="9:29">
      <c r="I1040" s="900"/>
      <c r="K1040" s="900"/>
      <c r="Q1040" s="900"/>
      <c r="S1040" s="900"/>
      <c r="T1040" s="900"/>
      <c r="U1040" s="900"/>
      <c r="V1040" s="900"/>
      <c r="W1040" s="900"/>
      <c r="X1040" s="900"/>
      <c r="Z1040" s="900"/>
      <c r="AA1040" s="900"/>
      <c r="AB1040" s="900"/>
      <c r="AC1040" s="900"/>
    </row>
    <row r="1041" spans="9:29">
      <c r="I1041" s="900"/>
      <c r="K1041" s="900"/>
      <c r="Q1041" s="900"/>
      <c r="S1041" s="900"/>
      <c r="T1041" s="900"/>
      <c r="U1041" s="900"/>
      <c r="V1041" s="900"/>
      <c r="W1041" s="900"/>
      <c r="X1041" s="900"/>
      <c r="Z1041" s="900"/>
      <c r="AA1041" s="900"/>
      <c r="AB1041" s="900"/>
      <c r="AC1041" s="900"/>
    </row>
    <row r="1042" spans="9:29">
      <c r="I1042" s="900"/>
      <c r="K1042" s="900"/>
      <c r="Q1042" s="900"/>
      <c r="S1042" s="900"/>
      <c r="T1042" s="900"/>
      <c r="U1042" s="900"/>
      <c r="V1042" s="900"/>
      <c r="W1042" s="900"/>
      <c r="X1042" s="900"/>
      <c r="Z1042" s="900"/>
      <c r="AA1042" s="900"/>
      <c r="AB1042" s="900"/>
      <c r="AC1042" s="900"/>
    </row>
    <row r="1043" spans="9:29">
      <c r="I1043" s="900"/>
      <c r="K1043" s="900"/>
      <c r="Q1043" s="900"/>
      <c r="S1043" s="900"/>
      <c r="T1043" s="900"/>
      <c r="U1043" s="900"/>
      <c r="V1043" s="900"/>
      <c r="W1043" s="900"/>
      <c r="X1043" s="900"/>
      <c r="Z1043" s="900"/>
      <c r="AA1043" s="900"/>
      <c r="AB1043" s="900"/>
      <c r="AC1043" s="900"/>
    </row>
    <row r="1044" spans="9:29">
      <c r="I1044" s="900"/>
      <c r="K1044" s="900"/>
      <c r="Q1044" s="900"/>
      <c r="S1044" s="900"/>
      <c r="T1044" s="900"/>
      <c r="U1044" s="900"/>
      <c r="V1044" s="900"/>
      <c r="W1044" s="900"/>
      <c r="X1044" s="900"/>
      <c r="Z1044" s="900"/>
      <c r="AA1044" s="900"/>
      <c r="AB1044" s="900"/>
      <c r="AC1044" s="900"/>
    </row>
    <row r="1045" spans="9:29">
      <c r="I1045" s="900"/>
      <c r="K1045" s="900"/>
      <c r="Q1045" s="900"/>
      <c r="S1045" s="900"/>
      <c r="T1045" s="900"/>
      <c r="U1045" s="900"/>
      <c r="V1045" s="900"/>
      <c r="W1045" s="900"/>
      <c r="X1045" s="900"/>
      <c r="Z1045" s="900"/>
      <c r="AA1045" s="900"/>
      <c r="AB1045" s="900"/>
      <c r="AC1045" s="900"/>
    </row>
    <row r="1046" spans="9:29">
      <c r="I1046" s="900"/>
      <c r="K1046" s="900"/>
      <c r="Q1046" s="900"/>
      <c r="S1046" s="900"/>
      <c r="T1046" s="900"/>
      <c r="U1046" s="900"/>
      <c r="V1046" s="900"/>
      <c r="W1046" s="900"/>
      <c r="X1046" s="900"/>
      <c r="Z1046" s="900"/>
      <c r="AA1046" s="900"/>
      <c r="AB1046" s="900"/>
      <c r="AC1046" s="900"/>
    </row>
    <row r="1047" spans="9:29">
      <c r="I1047" s="900"/>
      <c r="K1047" s="900"/>
      <c r="Q1047" s="900"/>
      <c r="S1047" s="900"/>
      <c r="T1047" s="900"/>
      <c r="U1047" s="900"/>
      <c r="V1047" s="900"/>
      <c r="W1047" s="900"/>
      <c r="X1047" s="900"/>
      <c r="Z1047" s="900"/>
      <c r="AA1047" s="900"/>
      <c r="AB1047" s="900"/>
      <c r="AC1047" s="900"/>
    </row>
    <row r="1048" spans="9:29">
      <c r="I1048" s="900"/>
      <c r="K1048" s="900"/>
      <c r="Q1048" s="900"/>
      <c r="S1048" s="900"/>
      <c r="T1048" s="900"/>
      <c r="U1048" s="900"/>
      <c r="V1048" s="900"/>
      <c r="W1048" s="900"/>
      <c r="X1048" s="900"/>
      <c r="Z1048" s="900"/>
      <c r="AA1048" s="900"/>
      <c r="AB1048" s="900"/>
      <c r="AC1048" s="900"/>
    </row>
    <row r="1049" spans="9:29">
      <c r="I1049" s="900"/>
      <c r="K1049" s="900"/>
      <c r="Q1049" s="900"/>
      <c r="S1049" s="900"/>
      <c r="T1049" s="900"/>
      <c r="U1049" s="900"/>
      <c r="V1049" s="900"/>
      <c r="W1049" s="900"/>
      <c r="X1049" s="900"/>
      <c r="Z1049" s="900"/>
      <c r="AA1049" s="900"/>
      <c r="AB1049" s="900"/>
      <c r="AC1049" s="900"/>
    </row>
    <row r="1050" spans="9:29">
      <c r="I1050" s="900"/>
      <c r="K1050" s="900"/>
      <c r="Q1050" s="900"/>
      <c r="S1050" s="900"/>
      <c r="T1050" s="900"/>
      <c r="U1050" s="900"/>
      <c r="V1050" s="900"/>
      <c r="W1050" s="900"/>
      <c r="X1050" s="900"/>
      <c r="Z1050" s="900"/>
      <c r="AA1050" s="900"/>
      <c r="AB1050" s="900"/>
      <c r="AC1050" s="900"/>
    </row>
    <row r="1051" spans="9:29">
      <c r="I1051" s="900"/>
      <c r="K1051" s="900"/>
      <c r="Q1051" s="900"/>
      <c r="S1051" s="900"/>
      <c r="T1051" s="900"/>
      <c r="U1051" s="900"/>
      <c r="V1051" s="900"/>
      <c r="W1051" s="900"/>
      <c r="X1051" s="900"/>
      <c r="Z1051" s="900"/>
      <c r="AA1051" s="900"/>
      <c r="AB1051" s="900"/>
      <c r="AC1051" s="900"/>
    </row>
    <row r="1052" spans="9:29">
      <c r="I1052" s="900"/>
      <c r="K1052" s="900"/>
      <c r="Q1052" s="900"/>
      <c r="S1052" s="900"/>
      <c r="T1052" s="900"/>
      <c r="U1052" s="900"/>
      <c r="V1052" s="900"/>
      <c r="W1052" s="900"/>
      <c r="X1052" s="900"/>
      <c r="Z1052" s="900"/>
      <c r="AA1052" s="900"/>
      <c r="AB1052" s="900"/>
      <c r="AC1052" s="900"/>
    </row>
    <row r="1053" spans="9:29">
      <c r="I1053" s="900"/>
      <c r="K1053" s="900"/>
      <c r="Q1053" s="900"/>
      <c r="S1053" s="900"/>
      <c r="T1053" s="900"/>
      <c r="U1053" s="900"/>
      <c r="V1053" s="900"/>
      <c r="W1053" s="900"/>
      <c r="X1053" s="900"/>
      <c r="Z1053" s="900"/>
      <c r="AA1053" s="900"/>
      <c r="AB1053" s="900"/>
      <c r="AC1053" s="900"/>
    </row>
    <row r="1054" spans="9:29">
      <c r="I1054" s="900"/>
      <c r="K1054" s="900"/>
      <c r="Q1054" s="900"/>
      <c r="S1054" s="900"/>
      <c r="T1054" s="900"/>
      <c r="U1054" s="900"/>
      <c r="V1054" s="900"/>
      <c r="W1054" s="900"/>
      <c r="X1054" s="900"/>
      <c r="Z1054" s="900"/>
      <c r="AA1054" s="900"/>
      <c r="AB1054" s="900"/>
      <c r="AC1054" s="900"/>
    </row>
    <row r="1055" spans="9:29">
      <c r="I1055" s="900"/>
      <c r="K1055" s="900"/>
      <c r="Q1055" s="900"/>
      <c r="S1055" s="900"/>
      <c r="T1055" s="900"/>
      <c r="U1055" s="900"/>
      <c r="V1055" s="900"/>
      <c r="W1055" s="900"/>
      <c r="X1055" s="900"/>
      <c r="Z1055" s="900"/>
      <c r="AA1055" s="900"/>
      <c r="AB1055" s="900"/>
      <c r="AC1055" s="900"/>
    </row>
    <row r="1056" spans="9:29">
      <c r="I1056" s="900"/>
      <c r="K1056" s="900"/>
      <c r="Q1056" s="900"/>
      <c r="S1056" s="900"/>
      <c r="T1056" s="900"/>
      <c r="U1056" s="900"/>
      <c r="V1056" s="900"/>
      <c r="W1056" s="900"/>
      <c r="X1056" s="900"/>
      <c r="Z1056" s="900"/>
      <c r="AA1056" s="900"/>
      <c r="AB1056" s="900"/>
      <c r="AC1056" s="900"/>
    </row>
    <row r="1057" spans="9:29">
      <c r="I1057" s="900"/>
      <c r="K1057" s="900"/>
      <c r="Q1057" s="900"/>
      <c r="S1057" s="900"/>
      <c r="T1057" s="900"/>
      <c r="U1057" s="900"/>
      <c r="V1057" s="900"/>
      <c r="W1057" s="900"/>
      <c r="X1057" s="900"/>
      <c r="Z1057" s="900"/>
      <c r="AA1057" s="900"/>
      <c r="AB1057" s="900"/>
      <c r="AC1057" s="900"/>
    </row>
    <row r="1058" spans="9:29">
      <c r="I1058" s="900"/>
      <c r="K1058" s="900"/>
      <c r="Q1058" s="900"/>
      <c r="S1058" s="900"/>
      <c r="T1058" s="900"/>
      <c r="U1058" s="900"/>
      <c r="V1058" s="900"/>
      <c r="W1058" s="900"/>
      <c r="X1058" s="900"/>
      <c r="Z1058" s="900"/>
      <c r="AA1058" s="900"/>
      <c r="AB1058" s="900"/>
      <c r="AC1058" s="900"/>
    </row>
    <row r="1059" spans="9:29">
      <c r="I1059" s="900"/>
      <c r="K1059" s="900"/>
      <c r="Q1059" s="900"/>
      <c r="S1059" s="900"/>
      <c r="T1059" s="900"/>
      <c r="U1059" s="900"/>
      <c r="V1059" s="900"/>
      <c r="W1059" s="900"/>
      <c r="X1059" s="900"/>
      <c r="Z1059" s="900"/>
      <c r="AA1059" s="900"/>
      <c r="AB1059" s="900"/>
      <c r="AC1059" s="900"/>
    </row>
    <row r="1060" spans="9:29">
      <c r="I1060" s="900"/>
      <c r="K1060" s="900"/>
      <c r="Q1060" s="900"/>
      <c r="S1060" s="900"/>
      <c r="T1060" s="900"/>
      <c r="U1060" s="900"/>
      <c r="V1060" s="900"/>
      <c r="W1060" s="900"/>
      <c r="X1060" s="900"/>
      <c r="Z1060" s="900"/>
      <c r="AA1060" s="900"/>
      <c r="AB1060" s="900"/>
      <c r="AC1060" s="900"/>
    </row>
    <row r="1061" spans="9:29">
      <c r="I1061" s="900"/>
      <c r="K1061" s="900"/>
      <c r="Q1061" s="900"/>
      <c r="S1061" s="900"/>
      <c r="T1061" s="900"/>
      <c r="U1061" s="900"/>
      <c r="V1061" s="900"/>
      <c r="W1061" s="900"/>
      <c r="X1061" s="900"/>
      <c r="Z1061" s="900"/>
      <c r="AA1061" s="900"/>
      <c r="AB1061" s="900"/>
      <c r="AC1061" s="900"/>
    </row>
    <row r="1062" spans="9:29">
      <c r="I1062" s="900"/>
      <c r="K1062" s="900"/>
      <c r="Q1062" s="900"/>
      <c r="S1062" s="900"/>
      <c r="T1062" s="900"/>
      <c r="U1062" s="900"/>
      <c r="V1062" s="900"/>
      <c r="W1062" s="900"/>
      <c r="X1062" s="900"/>
      <c r="Z1062" s="900"/>
      <c r="AA1062" s="900"/>
      <c r="AB1062" s="900"/>
      <c r="AC1062" s="900"/>
    </row>
    <row r="1063" spans="9:29">
      <c r="I1063" s="900"/>
      <c r="K1063" s="900"/>
      <c r="Q1063" s="900"/>
      <c r="S1063" s="900"/>
      <c r="T1063" s="900"/>
      <c r="U1063" s="900"/>
      <c r="V1063" s="900"/>
      <c r="W1063" s="900"/>
      <c r="X1063" s="900"/>
      <c r="Z1063" s="900"/>
      <c r="AA1063" s="900"/>
      <c r="AB1063" s="900"/>
      <c r="AC1063" s="900"/>
    </row>
    <row r="1064" spans="9:29">
      <c r="I1064" s="900"/>
      <c r="K1064" s="900"/>
      <c r="Q1064" s="900"/>
      <c r="S1064" s="900"/>
      <c r="T1064" s="900"/>
      <c r="U1064" s="900"/>
      <c r="V1064" s="900"/>
      <c r="W1064" s="900"/>
      <c r="X1064" s="900"/>
      <c r="Z1064" s="900"/>
      <c r="AA1064" s="900"/>
      <c r="AB1064" s="900"/>
      <c r="AC1064" s="900"/>
    </row>
    <row r="1065" spans="9:29">
      <c r="I1065" s="900"/>
      <c r="K1065" s="900"/>
      <c r="Q1065" s="900"/>
      <c r="S1065" s="900"/>
      <c r="T1065" s="900"/>
      <c r="U1065" s="900"/>
      <c r="V1065" s="900"/>
      <c r="W1065" s="900"/>
      <c r="X1065" s="900"/>
      <c r="Z1065" s="900"/>
      <c r="AA1065" s="900"/>
      <c r="AB1065" s="900"/>
      <c r="AC1065" s="900"/>
    </row>
    <row r="1066" spans="9:29">
      <c r="I1066" s="900"/>
      <c r="K1066" s="900"/>
      <c r="Q1066" s="900"/>
      <c r="S1066" s="900"/>
      <c r="T1066" s="900"/>
      <c r="U1066" s="900"/>
      <c r="V1066" s="900"/>
      <c r="W1066" s="900"/>
      <c r="X1066" s="900"/>
      <c r="Z1066" s="900"/>
      <c r="AA1066" s="900"/>
      <c r="AB1066" s="900"/>
      <c r="AC1066" s="900"/>
    </row>
    <row r="1067" spans="9:29">
      <c r="I1067" s="900"/>
      <c r="K1067" s="900"/>
      <c r="Q1067" s="900"/>
      <c r="S1067" s="900"/>
      <c r="T1067" s="900"/>
      <c r="U1067" s="900"/>
      <c r="V1067" s="900"/>
      <c r="W1067" s="900"/>
      <c r="X1067" s="900"/>
      <c r="Z1067" s="900"/>
      <c r="AA1067" s="900"/>
      <c r="AB1067" s="900"/>
      <c r="AC1067" s="900"/>
    </row>
    <row r="1068" spans="9:29">
      <c r="I1068" s="900"/>
      <c r="K1068" s="900"/>
      <c r="Q1068" s="900"/>
      <c r="S1068" s="900"/>
      <c r="T1068" s="900"/>
      <c r="U1068" s="900"/>
      <c r="V1068" s="900"/>
      <c r="W1068" s="900"/>
      <c r="X1068" s="900"/>
      <c r="Z1068" s="900"/>
      <c r="AA1068" s="900"/>
      <c r="AB1068" s="900"/>
      <c r="AC1068" s="900"/>
    </row>
    <row r="1069" spans="9:29">
      <c r="I1069" s="900"/>
      <c r="K1069" s="900"/>
      <c r="Q1069" s="900"/>
      <c r="S1069" s="900"/>
      <c r="T1069" s="900"/>
      <c r="U1069" s="900"/>
      <c r="V1069" s="900"/>
      <c r="W1069" s="900"/>
      <c r="X1069" s="900"/>
      <c r="Z1069" s="900"/>
      <c r="AA1069" s="900"/>
      <c r="AB1069" s="900"/>
      <c r="AC1069" s="900"/>
    </row>
    <row r="1070" spans="9:29">
      <c r="I1070" s="900"/>
      <c r="K1070" s="900"/>
      <c r="Q1070" s="900"/>
      <c r="S1070" s="900"/>
      <c r="T1070" s="900"/>
      <c r="U1070" s="900"/>
      <c r="V1070" s="900"/>
      <c r="W1070" s="900"/>
      <c r="X1070" s="900"/>
      <c r="Z1070" s="900"/>
      <c r="AA1070" s="900"/>
      <c r="AB1070" s="900"/>
      <c r="AC1070" s="900"/>
    </row>
    <row r="1071" spans="9:29">
      <c r="I1071" s="900"/>
      <c r="K1071" s="900"/>
      <c r="Q1071" s="900"/>
      <c r="S1071" s="900"/>
      <c r="T1071" s="900"/>
      <c r="U1071" s="900"/>
      <c r="V1071" s="900"/>
      <c r="W1071" s="900"/>
      <c r="X1071" s="900"/>
      <c r="Z1071" s="900"/>
      <c r="AA1071" s="900"/>
      <c r="AB1071" s="900"/>
      <c r="AC1071" s="900"/>
    </row>
    <row r="1072" spans="9:29">
      <c r="I1072" s="900"/>
      <c r="K1072" s="900"/>
      <c r="Q1072" s="900"/>
      <c r="S1072" s="900"/>
      <c r="T1072" s="900"/>
      <c r="U1072" s="900"/>
      <c r="V1072" s="900"/>
      <c r="W1072" s="900"/>
      <c r="X1072" s="900"/>
      <c r="Z1072" s="900"/>
      <c r="AA1072" s="900"/>
      <c r="AB1072" s="900"/>
      <c r="AC1072" s="900"/>
    </row>
    <row r="1073" spans="9:29">
      <c r="I1073" s="900"/>
      <c r="K1073" s="900"/>
      <c r="Q1073" s="900"/>
      <c r="S1073" s="900"/>
      <c r="T1073" s="900"/>
      <c r="U1073" s="900"/>
      <c r="V1073" s="900"/>
      <c r="W1073" s="900"/>
      <c r="X1073" s="900"/>
      <c r="Z1073" s="900"/>
      <c r="AA1073" s="900"/>
      <c r="AB1073" s="900"/>
      <c r="AC1073" s="900"/>
    </row>
    <row r="1074" spans="9:29">
      <c r="I1074" s="900"/>
      <c r="K1074" s="900"/>
      <c r="Q1074" s="900"/>
      <c r="S1074" s="900"/>
      <c r="T1074" s="900"/>
      <c r="U1074" s="900"/>
      <c r="V1074" s="900"/>
      <c r="W1074" s="900"/>
      <c r="X1074" s="900"/>
      <c r="Z1074" s="900"/>
      <c r="AA1074" s="900"/>
      <c r="AB1074" s="900"/>
      <c r="AC1074" s="900"/>
    </row>
    <row r="1075" spans="9:29">
      <c r="I1075" s="900"/>
      <c r="K1075" s="900"/>
      <c r="Q1075" s="900"/>
      <c r="S1075" s="900"/>
      <c r="T1075" s="900"/>
      <c r="U1075" s="900"/>
      <c r="V1075" s="900"/>
      <c r="W1075" s="900"/>
      <c r="X1075" s="900"/>
      <c r="Z1075" s="900"/>
      <c r="AA1075" s="900"/>
      <c r="AB1075" s="900"/>
      <c r="AC1075" s="900"/>
    </row>
    <row r="1076" spans="9:29">
      <c r="I1076" s="900"/>
      <c r="K1076" s="900"/>
      <c r="Q1076" s="900"/>
      <c r="S1076" s="900"/>
      <c r="T1076" s="900"/>
      <c r="U1076" s="900"/>
      <c r="V1076" s="900"/>
      <c r="W1076" s="900"/>
      <c r="X1076" s="900"/>
      <c r="Z1076" s="900"/>
      <c r="AA1076" s="900"/>
      <c r="AB1076" s="900"/>
      <c r="AC1076" s="900"/>
    </row>
    <row r="1077" spans="9:29">
      <c r="I1077" s="900"/>
      <c r="K1077" s="900"/>
      <c r="Q1077" s="900"/>
      <c r="S1077" s="900"/>
      <c r="T1077" s="900"/>
      <c r="U1077" s="900"/>
      <c r="V1077" s="900"/>
      <c r="W1077" s="900"/>
      <c r="X1077" s="900"/>
      <c r="Z1077" s="900"/>
      <c r="AA1077" s="900"/>
      <c r="AB1077" s="900"/>
      <c r="AC1077" s="900"/>
    </row>
    <row r="1078" spans="9:29">
      <c r="I1078" s="900"/>
      <c r="K1078" s="900"/>
      <c r="Q1078" s="900"/>
      <c r="S1078" s="900"/>
      <c r="T1078" s="900"/>
      <c r="U1078" s="900"/>
      <c r="V1078" s="900"/>
      <c r="W1078" s="900"/>
      <c r="X1078" s="900"/>
      <c r="Z1078" s="900"/>
      <c r="AA1078" s="900"/>
      <c r="AB1078" s="900"/>
      <c r="AC1078" s="900"/>
    </row>
    <row r="1079" spans="9:29">
      <c r="I1079" s="900"/>
      <c r="K1079" s="900"/>
      <c r="Q1079" s="900"/>
      <c r="S1079" s="900"/>
      <c r="T1079" s="900"/>
      <c r="U1079" s="900"/>
      <c r="V1079" s="900"/>
      <c r="W1079" s="900"/>
      <c r="X1079" s="900"/>
      <c r="Z1079" s="900"/>
      <c r="AA1079" s="900"/>
      <c r="AB1079" s="900"/>
      <c r="AC1079" s="900"/>
    </row>
    <row r="1080" spans="9:29">
      <c r="I1080" s="900"/>
      <c r="K1080" s="900"/>
      <c r="Q1080" s="900"/>
      <c r="S1080" s="900"/>
      <c r="T1080" s="900"/>
      <c r="U1080" s="900"/>
      <c r="V1080" s="900"/>
      <c r="W1080" s="900"/>
      <c r="X1080" s="900"/>
      <c r="Z1080" s="900"/>
      <c r="AA1080" s="900"/>
      <c r="AB1080" s="900"/>
      <c r="AC1080" s="900"/>
    </row>
    <row r="1081" spans="9:29">
      <c r="I1081" s="900"/>
      <c r="K1081" s="900"/>
      <c r="Q1081" s="900"/>
      <c r="S1081" s="900"/>
      <c r="T1081" s="900"/>
      <c r="U1081" s="900"/>
      <c r="V1081" s="900"/>
      <c r="W1081" s="900"/>
      <c r="X1081" s="900"/>
      <c r="Z1081" s="900"/>
      <c r="AA1081" s="900"/>
      <c r="AB1081" s="900"/>
      <c r="AC1081" s="900"/>
    </row>
    <row r="1082" spans="9:29">
      <c r="I1082" s="900"/>
      <c r="K1082" s="900"/>
      <c r="Q1082" s="900"/>
      <c r="S1082" s="900"/>
      <c r="T1082" s="900"/>
      <c r="U1082" s="900"/>
      <c r="V1082" s="900"/>
      <c r="W1082" s="900"/>
      <c r="X1082" s="900"/>
      <c r="Z1082" s="900"/>
      <c r="AA1082" s="900"/>
      <c r="AB1082" s="900"/>
      <c r="AC1082" s="900"/>
    </row>
    <row r="1083" spans="9:29">
      <c r="I1083" s="900"/>
      <c r="K1083" s="900"/>
      <c r="Q1083" s="900"/>
      <c r="S1083" s="900"/>
      <c r="T1083" s="900"/>
      <c r="U1083" s="900"/>
      <c r="V1083" s="900"/>
      <c r="W1083" s="900"/>
      <c r="X1083" s="900"/>
      <c r="Z1083" s="900"/>
      <c r="AA1083" s="900"/>
      <c r="AB1083" s="900"/>
      <c r="AC1083" s="900"/>
    </row>
    <row r="1084" spans="9:29">
      <c r="I1084" s="900"/>
      <c r="K1084" s="900"/>
      <c r="Q1084" s="900"/>
      <c r="S1084" s="900"/>
      <c r="T1084" s="900"/>
      <c r="U1084" s="900"/>
      <c r="V1084" s="900"/>
      <c r="W1084" s="900"/>
      <c r="X1084" s="900"/>
      <c r="Z1084" s="900"/>
      <c r="AA1084" s="900"/>
      <c r="AB1084" s="900"/>
      <c r="AC1084" s="900"/>
    </row>
    <row r="1085" spans="9:29">
      <c r="I1085" s="900"/>
      <c r="K1085" s="900"/>
      <c r="Q1085" s="900"/>
      <c r="S1085" s="900"/>
      <c r="T1085" s="900"/>
      <c r="U1085" s="900"/>
      <c r="V1085" s="900"/>
      <c r="W1085" s="900"/>
      <c r="X1085" s="900"/>
      <c r="Z1085" s="900"/>
      <c r="AA1085" s="900"/>
      <c r="AB1085" s="900"/>
      <c r="AC1085" s="900"/>
    </row>
    <row r="1086" spans="9:29">
      <c r="I1086" s="900"/>
      <c r="K1086" s="900"/>
      <c r="Q1086" s="900"/>
      <c r="S1086" s="900"/>
      <c r="T1086" s="900"/>
      <c r="U1086" s="900"/>
      <c r="V1086" s="900"/>
      <c r="W1086" s="900"/>
      <c r="X1086" s="900"/>
      <c r="Z1086" s="900"/>
      <c r="AA1086" s="900"/>
      <c r="AB1086" s="900"/>
      <c r="AC1086" s="900"/>
    </row>
    <row r="1087" spans="9:29">
      <c r="I1087" s="900"/>
      <c r="K1087" s="900"/>
      <c r="Q1087" s="900"/>
      <c r="S1087" s="900"/>
      <c r="T1087" s="900"/>
      <c r="U1087" s="900"/>
      <c r="V1087" s="900"/>
      <c r="W1087" s="900"/>
      <c r="X1087" s="900"/>
      <c r="Z1087" s="900"/>
      <c r="AA1087" s="900"/>
      <c r="AB1087" s="900"/>
      <c r="AC1087" s="900"/>
    </row>
    <row r="1088" spans="9:29">
      <c r="I1088" s="900"/>
      <c r="K1088" s="900"/>
      <c r="Q1088" s="900"/>
      <c r="S1088" s="900"/>
      <c r="T1088" s="900"/>
      <c r="U1088" s="900"/>
      <c r="V1088" s="900"/>
      <c r="W1088" s="900"/>
      <c r="X1088" s="900"/>
      <c r="Z1088" s="900"/>
      <c r="AA1088" s="900"/>
      <c r="AB1088" s="900"/>
      <c r="AC1088" s="900"/>
    </row>
    <row r="1089" spans="9:29">
      <c r="I1089" s="900"/>
      <c r="K1089" s="900"/>
      <c r="Q1089" s="900"/>
      <c r="S1089" s="900"/>
      <c r="T1089" s="900"/>
      <c r="U1089" s="900"/>
      <c r="V1089" s="900"/>
      <c r="W1089" s="900"/>
      <c r="X1089" s="900"/>
      <c r="Z1089" s="900"/>
      <c r="AA1089" s="900"/>
      <c r="AB1089" s="900"/>
      <c r="AC1089" s="900"/>
    </row>
    <row r="1090" spans="9:29">
      <c r="I1090" s="900"/>
      <c r="K1090" s="900"/>
      <c r="Q1090" s="900"/>
      <c r="S1090" s="900"/>
      <c r="T1090" s="900"/>
      <c r="U1090" s="900"/>
      <c r="V1090" s="900"/>
      <c r="W1090" s="900"/>
      <c r="X1090" s="900"/>
      <c r="Z1090" s="900"/>
      <c r="AA1090" s="900"/>
      <c r="AB1090" s="900"/>
      <c r="AC1090" s="900"/>
    </row>
    <row r="1091" spans="9:29">
      <c r="I1091" s="900"/>
      <c r="K1091" s="900"/>
      <c r="Q1091" s="900"/>
      <c r="S1091" s="900"/>
      <c r="T1091" s="900"/>
      <c r="U1091" s="900"/>
      <c r="V1091" s="900"/>
      <c r="W1091" s="900"/>
      <c r="X1091" s="900"/>
      <c r="Z1091" s="900"/>
      <c r="AA1091" s="900"/>
      <c r="AB1091" s="900"/>
      <c r="AC1091" s="900"/>
    </row>
    <row r="1092" spans="9:29">
      <c r="I1092" s="900"/>
      <c r="K1092" s="900"/>
      <c r="Q1092" s="900"/>
      <c r="S1092" s="900"/>
      <c r="T1092" s="900"/>
      <c r="U1092" s="900"/>
      <c r="V1092" s="900"/>
      <c r="W1092" s="900"/>
      <c r="X1092" s="900"/>
      <c r="Z1092" s="900"/>
      <c r="AA1092" s="900"/>
      <c r="AB1092" s="900"/>
      <c r="AC1092" s="900"/>
    </row>
    <row r="1093" spans="9:29">
      <c r="I1093" s="900"/>
      <c r="K1093" s="900"/>
      <c r="Q1093" s="900"/>
      <c r="S1093" s="900"/>
      <c r="T1093" s="900"/>
      <c r="U1093" s="900"/>
      <c r="V1093" s="900"/>
      <c r="W1093" s="900"/>
      <c r="X1093" s="900"/>
      <c r="Z1093" s="900"/>
      <c r="AA1093" s="900"/>
      <c r="AB1093" s="900"/>
      <c r="AC1093" s="900"/>
    </row>
    <row r="1094" spans="9:29">
      <c r="I1094" s="900"/>
      <c r="K1094" s="900"/>
      <c r="Q1094" s="900"/>
      <c r="S1094" s="900"/>
      <c r="T1094" s="900"/>
      <c r="U1094" s="900"/>
      <c r="V1094" s="900"/>
      <c r="W1094" s="900"/>
      <c r="X1094" s="900"/>
      <c r="Z1094" s="900"/>
      <c r="AA1094" s="900"/>
      <c r="AB1094" s="900"/>
      <c r="AC1094" s="900"/>
    </row>
    <row r="1095" spans="9:29">
      <c r="I1095" s="900"/>
      <c r="K1095" s="900"/>
      <c r="Q1095" s="900"/>
      <c r="S1095" s="900"/>
      <c r="T1095" s="900"/>
      <c r="U1095" s="900"/>
      <c r="V1095" s="900"/>
      <c r="W1095" s="900"/>
      <c r="X1095" s="900"/>
      <c r="Z1095" s="900"/>
      <c r="AA1095" s="900"/>
      <c r="AB1095" s="900"/>
      <c r="AC1095" s="900"/>
    </row>
    <row r="1096" spans="9:29">
      <c r="I1096" s="900"/>
      <c r="K1096" s="900"/>
      <c r="Q1096" s="900"/>
      <c r="S1096" s="900"/>
      <c r="T1096" s="900"/>
      <c r="U1096" s="900"/>
      <c r="V1096" s="900"/>
      <c r="W1096" s="900"/>
      <c r="X1096" s="900"/>
      <c r="Z1096" s="900"/>
      <c r="AA1096" s="900"/>
      <c r="AB1096" s="900"/>
      <c r="AC1096" s="900"/>
    </row>
    <row r="1097" spans="9:29">
      <c r="I1097" s="900"/>
      <c r="K1097" s="900"/>
      <c r="Q1097" s="900"/>
      <c r="S1097" s="900"/>
      <c r="T1097" s="900"/>
      <c r="U1097" s="900"/>
      <c r="V1097" s="900"/>
      <c r="W1097" s="900"/>
      <c r="X1097" s="900"/>
      <c r="Z1097" s="900"/>
      <c r="AA1097" s="900"/>
      <c r="AB1097" s="900"/>
      <c r="AC1097" s="900"/>
    </row>
    <row r="1098" spans="9:29">
      <c r="I1098" s="900"/>
      <c r="K1098" s="900"/>
      <c r="Q1098" s="900"/>
      <c r="S1098" s="900"/>
      <c r="T1098" s="900"/>
      <c r="U1098" s="900"/>
      <c r="V1098" s="900"/>
      <c r="W1098" s="900"/>
      <c r="X1098" s="900"/>
      <c r="Z1098" s="900"/>
      <c r="AA1098" s="900"/>
      <c r="AB1098" s="900"/>
      <c r="AC1098" s="900"/>
    </row>
    <row r="1099" spans="9:29">
      <c r="I1099" s="900"/>
      <c r="K1099" s="900"/>
      <c r="Q1099" s="900"/>
      <c r="S1099" s="900"/>
      <c r="T1099" s="900"/>
      <c r="U1099" s="900"/>
      <c r="V1099" s="900"/>
      <c r="W1099" s="900"/>
      <c r="X1099" s="900"/>
      <c r="Z1099" s="900"/>
      <c r="AA1099" s="900"/>
      <c r="AB1099" s="900"/>
      <c r="AC1099" s="900"/>
    </row>
    <row r="1100" spans="9:29">
      <c r="I1100" s="900"/>
      <c r="K1100" s="900"/>
      <c r="Q1100" s="900"/>
      <c r="S1100" s="900"/>
      <c r="T1100" s="900"/>
      <c r="U1100" s="900"/>
      <c r="V1100" s="900"/>
      <c r="W1100" s="900"/>
      <c r="X1100" s="900"/>
      <c r="Z1100" s="900"/>
      <c r="AA1100" s="900"/>
      <c r="AB1100" s="900"/>
      <c r="AC1100" s="900"/>
    </row>
    <row r="1101" spans="9:29">
      <c r="I1101" s="900"/>
      <c r="K1101" s="900"/>
      <c r="Q1101" s="900"/>
      <c r="S1101" s="900"/>
      <c r="T1101" s="900"/>
      <c r="U1101" s="900"/>
      <c r="V1101" s="900"/>
      <c r="W1101" s="900"/>
      <c r="X1101" s="900"/>
      <c r="Z1101" s="900"/>
      <c r="AA1101" s="900"/>
      <c r="AB1101" s="900"/>
      <c r="AC1101" s="900"/>
    </row>
    <row r="1102" spans="9:29">
      <c r="I1102" s="900"/>
      <c r="K1102" s="900"/>
      <c r="Q1102" s="900"/>
      <c r="S1102" s="900"/>
      <c r="T1102" s="900"/>
      <c r="U1102" s="900"/>
      <c r="V1102" s="900"/>
      <c r="W1102" s="900"/>
      <c r="X1102" s="900"/>
      <c r="Z1102" s="900"/>
      <c r="AA1102" s="900"/>
      <c r="AB1102" s="900"/>
      <c r="AC1102" s="900"/>
    </row>
    <row r="1103" spans="9:29">
      <c r="I1103" s="900"/>
      <c r="K1103" s="900"/>
      <c r="Q1103" s="900"/>
      <c r="S1103" s="900"/>
      <c r="T1103" s="900"/>
      <c r="U1103" s="900"/>
      <c r="V1103" s="900"/>
      <c r="W1103" s="900"/>
      <c r="X1103" s="900"/>
      <c r="Z1103" s="900"/>
      <c r="AA1103" s="900"/>
      <c r="AB1103" s="900"/>
      <c r="AC1103" s="900"/>
    </row>
    <row r="1104" spans="9:29">
      <c r="I1104" s="900"/>
      <c r="K1104" s="900"/>
      <c r="Q1104" s="900"/>
      <c r="S1104" s="900"/>
      <c r="T1104" s="900"/>
      <c r="U1104" s="900"/>
      <c r="V1104" s="900"/>
      <c r="W1104" s="900"/>
      <c r="X1104" s="900"/>
      <c r="Z1104" s="900"/>
      <c r="AA1104" s="900"/>
      <c r="AB1104" s="900"/>
      <c r="AC1104" s="900"/>
    </row>
    <row r="1105" spans="9:29">
      <c r="I1105" s="900"/>
      <c r="K1105" s="900"/>
      <c r="Q1105" s="900"/>
      <c r="S1105" s="900"/>
      <c r="T1105" s="900"/>
      <c r="U1105" s="900"/>
      <c r="V1105" s="900"/>
      <c r="W1105" s="900"/>
      <c r="X1105" s="900"/>
      <c r="Z1105" s="900"/>
      <c r="AA1105" s="900"/>
      <c r="AB1105" s="900"/>
      <c r="AC1105" s="900"/>
    </row>
    <row r="1106" spans="9:29">
      <c r="I1106" s="900"/>
      <c r="K1106" s="900"/>
      <c r="Q1106" s="900"/>
      <c r="S1106" s="900"/>
      <c r="T1106" s="900"/>
      <c r="U1106" s="900"/>
      <c r="V1106" s="900"/>
      <c r="W1106" s="900"/>
      <c r="X1106" s="900"/>
      <c r="Z1106" s="900"/>
      <c r="AA1106" s="900"/>
      <c r="AB1106" s="900"/>
      <c r="AC1106" s="900"/>
    </row>
    <row r="1107" spans="9:29">
      <c r="I1107" s="900"/>
      <c r="K1107" s="900"/>
      <c r="Q1107" s="900"/>
      <c r="S1107" s="900"/>
      <c r="T1107" s="900"/>
      <c r="U1107" s="900"/>
      <c r="V1107" s="900"/>
      <c r="W1107" s="900"/>
      <c r="X1107" s="900"/>
      <c r="Z1107" s="900"/>
      <c r="AA1107" s="900"/>
      <c r="AB1107" s="900"/>
      <c r="AC1107" s="900"/>
    </row>
    <row r="1108" spans="9:29">
      <c r="I1108" s="900"/>
      <c r="K1108" s="900"/>
      <c r="Q1108" s="900"/>
      <c r="S1108" s="900"/>
      <c r="T1108" s="900"/>
      <c r="U1108" s="900"/>
      <c r="V1108" s="900"/>
      <c r="W1108" s="900"/>
      <c r="X1108" s="900"/>
      <c r="Z1108" s="900"/>
      <c r="AA1108" s="900"/>
      <c r="AB1108" s="900"/>
      <c r="AC1108" s="900"/>
    </row>
    <row r="1109" spans="9:29">
      <c r="I1109" s="900"/>
      <c r="K1109" s="900"/>
      <c r="Q1109" s="900"/>
      <c r="S1109" s="900"/>
      <c r="T1109" s="900"/>
      <c r="U1109" s="900"/>
      <c r="V1109" s="900"/>
      <c r="W1109" s="900"/>
      <c r="X1109" s="900"/>
      <c r="Z1109" s="900"/>
      <c r="AA1109" s="900"/>
      <c r="AB1109" s="900"/>
      <c r="AC1109" s="900"/>
    </row>
    <row r="1110" spans="9:29">
      <c r="I1110" s="900"/>
      <c r="K1110" s="900"/>
      <c r="Q1110" s="900"/>
      <c r="S1110" s="900"/>
      <c r="T1110" s="900"/>
      <c r="U1110" s="900"/>
      <c r="V1110" s="900"/>
      <c r="W1110" s="900"/>
      <c r="X1110" s="900"/>
      <c r="Z1110" s="900"/>
      <c r="AA1110" s="900"/>
      <c r="AB1110" s="900"/>
      <c r="AC1110" s="900"/>
    </row>
    <row r="1111" spans="9:29">
      <c r="I1111" s="900"/>
      <c r="K1111" s="900"/>
      <c r="Q1111" s="900"/>
      <c r="S1111" s="900"/>
      <c r="T1111" s="900"/>
      <c r="U1111" s="900"/>
      <c r="V1111" s="900"/>
      <c r="W1111" s="900"/>
      <c r="X1111" s="900"/>
      <c r="Z1111" s="900"/>
      <c r="AA1111" s="900"/>
      <c r="AB1111" s="900"/>
      <c r="AC1111" s="900"/>
    </row>
    <row r="1112" spans="9:29">
      <c r="I1112" s="900"/>
      <c r="K1112" s="900"/>
      <c r="Q1112" s="900"/>
      <c r="S1112" s="900"/>
      <c r="T1112" s="900"/>
      <c r="U1112" s="900"/>
      <c r="V1112" s="900"/>
      <c r="W1112" s="900"/>
      <c r="X1112" s="900"/>
      <c r="Z1112" s="900"/>
      <c r="AA1112" s="900"/>
      <c r="AB1112" s="900"/>
      <c r="AC1112" s="900"/>
    </row>
    <row r="1113" spans="9:29">
      <c r="I1113" s="900"/>
      <c r="K1113" s="900"/>
      <c r="Q1113" s="900"/>
      <c r="S1113" s="900"/>
      <c r="T1113" s="900"/>
      <c r="U1113" s="900"/>
      <c r="V1113" s="900"/>
      <c r="W1113" s="900"/>
      <c r="X1113" s="900"/>
      <c r="Z1113" s="900"/>
      <c r="AA1113" s="900"/>
      <c r="AB1113" s="900"/>
      <c r="AC1113" s="900"/>
    </row>
    <row r="1114" spans="9:29">
      <c r="I1114" s="900"/>
      <c r="K1114" s="900"/>
      <c r="Q1114" s="900"/>
      <c r="S1114" s="900"/>
      <c r="T1114" s="900"/>
      <c r="U1114" s="900"/>
      <c r="V1114" s="900"/>
      <c r="W1114" s="900"/>
      <c r="X1114" s="900"/>
      <c r="Z1114" s="900"/>
      <c r="AA1114" s="900"/>
      <c r="AB1114" s="900"/>
      <c r="AC1114" s="900"/>
    </row>
    <row r="1115" spans="9:29">
      <c r="I1115" s="900"/>
      <c r="K1115" s="900"/>
      <c r="Q1115" s="900"/>
      <c r="S1115" s="900"/>
      <c r="T1115" s="900"/>
      <c r="U1115" s="900"/>
      <c r="V1115" s="900"/>
      <c r="W1115" s="900"/>
      <c r="X1115" s="900"/>
      <c r="Z1115" s="900"/>
      <c r="AA1115" s="900"/>
      <c r="AB1115" s="900"/>
      <c r="AC1115" s="900"/>
    </row>
    <row r="1116" spans="9:29">
      <c r="I1116" s="900"/>
      <c r="K1116" s="900"/>
      <c r="Q1116" s="900"/>
      <c r="S1116" s="900"/>
      <c r="T1116" s="900"/>
      <c r="U1116" s="900"/>
      <c r="V1116" s="900"/>
      <c r="W1116" s="900"/>
      <c r="X1116" s="900"/>
      <c r="Z1116" s="900"/>
      <c r="AA1116" s="900"/>
      <c r="AB1116" s="900"/>
      <c r="AC1116" s="900"/>
    </row>
    <row r="1117" spans="9:29">
      <c r="I1117" s="900"/>
      <c r="K1117" s="900"/>
      <c r="Q1117" s="900"/>
      <c r="S1117" s="900"/>
      <c r="T1117" s="900"/>
      <c r="U1117" s="900"/>
      <c r="V1117" s="900"/>
      <c r="W1117" s="900"/>
      <c r="X1117" s="900"/>
      <c r="Z1117" s="900"/>
      <c r="AA1117" s="900"/>
      <c r="AB1117" s="900"/>
      <c r="AC1117" s="900"/>
    </row>
    <row r="1118" spans="9:29">
      <c r="I1118" s="900"/>
      <c r="K1118" s="900"/>
      <c r="Q1118" s="900"/>
      <c r="S1118" s="900"/>
      <c r="T1118" s="900"/>
      <c r="U1118" s="900"/>
      <c r="V1118" s="900"/>
      <c r="W1118" s="900"/>
      <c r="X1118" s="900"/>
      <c r="Z1118" s="900"/>
      <c r="AA1118" s="900"/>
      <c r="AB1118" s="900"/>
      <c r="AC1118" s="900"/>
    </row>
    <row r="1119" spans="9:29">
      <c r="I1119" s="900"/>
      <c r="K1119" s="900"/>
      <c r="Q1119" s="900"/>
      <c r="S1119" s="900"/>
      <c r="T1119" s="900"/>
      <c r="U1119" s="900"/>
      <c r="V1119" s="900"/>
      <c r="W1119" s="900"/>
      <c r="X1119" s="900"/>
      <c r="Z1119" s="900"/>
      <c r="AA1119" s="900"/>
      <c r="AB1119" s="900"/>
      <c r="AC1119" s="900"/>
    </row>
    <row r="1120" spans="9:29">
      <c r="I1120" s="900"/>
      <c r="K1120" s="900"/>
      <c r="Q1120" s="900"/>
      <c r="S1120" s="900"/>
      <c r="T1120" s="900"/>
      <c r="U1120" s="900"/>
      <c r="V1120" s="900"/>
      <c r="W1120" s="900"/>
      <c r="X1120" s="900"/>
      <c r="Z1120" s="900"/>
      <c r="AA1120" s="900"/>
      <c r="AB1120" s="900"/>
      <c r="AC1120" s="900"/>
    </row>
    <row r="1121" spans="9:29">
      <c r="I1121" s="900"/>
      <c r="K1121" s="900"/>
      <c r="Q1121" s="900"/>
      <c r="S1121" s="900"/>
      <c r="T1121" s="900"/>
      <c r="U1121" s="900"/>
      <c r="V1121" s="900"/>
      <c r="W1121" s="900"/>
      <c r="X1121" s="900"/>
      <c r="Z1121" s="900"/>
      <c r="AA1121" s="900"/>
      <c r="AB1121" s="900"/>
      <c r="AC1121" s="900"/>
    </row>
    <row r="1122" spans="9:29">
      <c r="I1122" s="900"/>
      <c r="K1122" s="900"/>
      <c r="Q1122" s="900"/>
      <c r="S1122" s="900"/>
      <c r="T1122" s="900"/>
      <c r="U1122" s="900"/>
      <c r="V1122" s="900"/>
      <c r="W1122" s="900"/>
      <c r="X1122" s="900"/>
      <c r="Z1122" s="900"/>
      <c r="AA1122" s="900"/>
      <c r="AB1122" s="900"/>
      <c r="AC1122" s="900"/>
    </row>
    <row r="1123" spans="9:29">
      <c r="I1123" s="900"/>
      <c r="K1123" s="900"/>
      <c r="Q1123" s="900"/>
      <c r="S1123" s="900"/>
      <c r="T1123" s="900"/>
      <c r="U1123" s="900"/>
      <c r="V1123" s="900"/>
      <c r="W1123" s="900"/>
      <c r="X1123" s="900"/>
      <c r="Z1123" s="900"/>
      <c r="AA1123" s="900"/>
      <c r="AB1123" s="900"/>
      <c r="AC1123" s="900"/>
    </row>
    <row r="1124" spans="9:29">
      <c r="I1124" s="900"/>
      <c r="K1124" s="900"/>
      <c r="Q1124" s="900"/>
      <c r="S1124" s="900"/>
      <c r="T1124" s="900"/>
      <c r="U1124" s="900"/>
      <c r="V1124" s="900"/>
      <c r="W1124" s="900"/>
      <c r="X1124" s="900"/>
      <c r="Z1124" s="900"/>
      <c r="AA1124" s="900"/>
      <c r="AB1124" s="900"/>
      <c r="AC1124" s="900"/>
    </row>
    <row r="1125" spans="9:29">
      <c r="I1125" s="900"/>
      <c r="K1125" s="900"/>
      <c r="Q1125" s="900"/>
      <c r="S1125" s="900"/>
      <c r="T1125" s="900"/>
      <c r="U1125" s="900"/>
      <c r="V1125" s="900"/>
      <c r="W1125" s="900"/>
      <c r="X1125" s="900"/>
      <c r="Z1125" s="900"/>
      <c r="AA1125" s="900"/>
      <c r="AB1125" s="900"/>
      <c r="AC1125" s="900"/>
    </row>
    <row r="1126" spans="9:29">
      <c r="I1126" s="900"/>
      <c r="K1126" s="900"/>
      <c r="Q1126" s="900"/>
      <c r="S1126" s="900"/>
      <c r="T1126" s="900"/>
      <c r="U1126" s="900"/>
      <c r="V1126" s="900"/>
      <c r="W1126" s="900"/>
      <c r="X1126" s="900"/>
      <c r="Z1126" s="900"/>
      <c r="AA1126" s="900"/>
      <c r="AB1126" s="900"/>
      <c r="AC1126" s="900"/>
    </row>
    <row r="1127" spans="9:29">
      <c r="I1127" s="900"/>
      <c r="K1127" s="900"/>
      <c r="Q1127" s="900"/>
      <c r="S1127" s="900"/>
      <c r="T1127" s="900"/>
      <c r="U1127" s="900"/>
      <c r="V1127" s="900"/>
      <c r="W1127" s="900"/>
      <c r="X1127" s="900"/>
      <c r="Z1127" s="900"/>
      <c r="AA1127" s="900"/>
      <c r="AB1127" s="900"/>
      <c r="AC1127" s="900"/>
    </row>
    <row r="1128" spans="9:29">
      <c r="I1128" s="900"/>
      <c r="K1128" s="900"/>
      <c r="Q1128" s="900"/>
      <c r="S1128" s="900"/>
      <c r="T1128" s="900"/>
      <c r="U1128" s="900"/>
      <c r="V1128" s="900"/>
      <c r="W1128" s="900"/>
      <c r="X1128" s="900"/>
      <c r="Z1128" s="900"/>
      <c r="AA1128" s="900"/>
      <c r="AB1128" s="900"/>
      <c r="AC1128" s="900"/>
    </row>
    <row r="1129" spans="9:29">
      <c r="I1129" s="900"/>
      <c r="K1129" s="900"/>
      <c r="Q1129" s="900"/>
      <c r="S1129" s="900"/>
      <c r="T1129" s="900"/>
      <c r="U1129" s="900"/>
      <c r="V1129" s="900"/>
      <c r="W1129" s="900"/>
      <c r="X1129" s="900"/>
      <c r="Z1129" s="900"/>
      <c r="AA1129" s="900"/>
      <c r="AB1129" s="900"/>
      <c r="AC1129" s="900"/>
    </row>
    <row r="1130" spans="9:29">
      <c r="I1130" s="900"/>
      <c r="K1130" s="900"/>
      <c r="Q1130" s="900"/>
      <c r="S1130" s="900"/>
      <c r="T1130" s="900"/>
      <c r="U1130" s="900"/>
      <c r="V1130" s="900"/>
      <c r="W1130" s="900"/>
      <c r="X1130" s="900"/>
      <c r="Z1130" s="900"/>
      <c r="AA1130" s="900"/>
      <c r="AB1130" s="900"/>
      <c r="AC1130" s="900"/>
    </row>
    <row r="1131" spans="9:29">
      <c r="I1131" s="900"/>
      <c r="K1131" s="900"/>
      <c r="Q1131" s="900"/>
      <c r="S1131" s="900"/>
      <c r="T1131" s="900"/>
      <c r="U1131" s="900"/>
      <c r="V1131" s="900"/>
      <c r="W1131" s="900"/>
      <c r="X1131" s="900"/>
      <c r="Z1131" s="900"/>
      <c r="AA1131" s="900"/>
      <c r="AB1131" s="900"/>
      <c r="AC1131" s="900"/>
    </row>
    <row r="1132" spans="9:29">
      <c r="I1132" s="900"/>
      <c r="K1132" s="900"/>
      <c r="Q1132" s="900"/>
      <c r="S1132" s="900"/>
      <c r="T1132" s="900"/>
      <c r="U1132" s="900"/>
      <c r="V1132" s="900"/>
      <c r="W1132" s="900"/>
      <c r="X1132" s="900"/>
      <c r="Z1132" s="900"/>
      <c r="AA1132" s="900"/>
      <c r="AB1132" s="900"/>
      <c r="AC1132" s="900"/>
    </row>
    <row r="1133" spans="9:29">
      <c r="I1133" s="900"/>
      <c r="K1133" s="900"/>
      <c r="Q1133" s="900"/>
      <c r="S1133" s="900"/>
      <c r="T1133" s="900"/>
      <c r="U1133" s="900"/>
      <c r="V1133" s="900"/>
      <c r="W1133" s="900"/>
      <c r="X1133" s="900"/>
      <c r="Z1133" s="900"/>
      <c r="AA1133" s="900"/>
      <c r="AB1133" s="900"/>
      <c r="AC1133" s="900"/>
    </row>
    <row r="1134" spans="9:29">
      <c r="I1134" s="900"/>
      <c r="K1134" s="900"/>
      <c r="Q1134" s="900"/>
      <c r="S1134" s="900"/>
      <c r="T1134" s="900"/>
      <c r="U1134" s="900"/>
      <c r="V1134" s="900"/>
      <c r="W1134" s="900"/>
      <c r="X1134" s="900"/>
      <c r="Z1134" s="900"/>
      <c r="AA1134" s="900"/>
      <c r="AB1134" s="900"/>
      <c r="AC1134" s="900"/>
    </row>
    <row r="1135" spans="9:29">
      <c r="I1135" s="900"/>
      <c r="K1135" s="900"/>
      <c r="Q1135" s="900"/>
      <c r="S1135" s="900"/>
      <c r="T1135" s="900"/>
      <c r="U1135" s="900"/>
      <c r="V1135" s="900"/>
      <c r="W1135" s="900"/>
      <c r="X1135" s="900"/>
      <c r="Z1135" s="900"/>
      <c r="AA1135" s="900"/>
      <c r="AB1135" s="900"/>
      <c r="AC1135" s="900"/>
    </row>
    <row r="1136" spans="9:29">
      <c r="I1136" s="900"/>
      <c r="K1136" s="900"/>
      <c r="Q1136" s="900"/>
      <c r="S1136" s="900"/>
      <c r="T1136" s="900"/>
      <c r="U1136" s="900"/>
      <c r="V1136" s="900"/>
      <c r="W1136" s="900"/>
      <c r="X1136" s="900"/>
      <c r="Z1136" s="900"/>
      <c r="AA1136" s="900"/>
      <c r="AB1136" s="900"/>
      <c r="AC1136" s="900"/>
    </row>
    <row r="1137" spans="9:29">
      <c r="I1137" s="900"/>
      <c r="K1137" s="900"/>
      <c r="Q1137" s="900"/>
      <c r="S1137" s="900"/>
      <c r="T1137" s="900"/>
      <c r="U1137" s="900"/>
      <c r="V1137" s="900"/>
      <c r="W1137" s="900"/>
      <c r="X1137" s="900"/>
      <c r="Z1137" s="900"/>
      <c r="AA1137" s="900"/>
      <c r="AB1137" s="900"/>
      <c r="AC1137" s="900"/>
    </row>
    <row r="1138" spans="9:29">
      <c r="I1138" s="900"/>
      <c r="K1138" s="900"/>
      <c r="Q1138" s="900"/>
      <c r="S1138" s="900"/>
      <c r="T1138" s="900"/>
      <c r="U1138" s="900"/>
      <c r="V1138" s="900"/>
      <c r="W1138" s="900"/>
      <c r="X1138" s="900"/>
      <c r="Z1138" s="900"/>
      <c r="AA1138" s="900"/>
      <c r="AB1138" s="900"/>
      <c r="AC1138" s="900"/>
    </row>
    <row r="1139" spans="9:29">
      <c r="I1139" s="900"/>
      <c r="K1139" s="900"/>
      <c r="Q1139" s="900"/>
      <c r="S1139" s="900"/>
      <c r="T1139" s="900"/>
      <c r="U1139" s="900"/>
      <c r="V1139" s="900"/>
      <c r="W1139" s="900"/>
      <c r="X1139" s="900"/>
      <c r="Z1139" s="900"/>
      <c r="AA1139" s="900"/>
      <c r="AB1139" s="900"/>
      <c r="AC1139" s="900"/>
    </row>
    <row r="1140" spans="9:29">
      <c r="I1140" s="900"/>
      <c r="K1140" s="900"/>
      <c r="Q1140" s="900"/>
      <c r="S1140" s="900"/>
      <c r="T1140" s="900"/>
      <c r="U1140" s="900"/>
      <c r="V1140" s="900"/>
      <c r="W1140" s="900"/>
      <c r="X1140" s="900"/>
      <c r="Z1140" s="900"/>
      <c r="AA1140" s="900"/>
      <c r="AB1140" s="900"/>
      <c r="AC1140" s="900"/>
    </row>
    <row r="1141" spans="9:29">
      <c r="I1141" s="900"/>
      <c r="K1141" s="900"/>
      <c r="Q1141" s="900"/>
      <c r="S1141" s="900"/>
      <c r="T1141" s="900"/>
      <c r="U1141" s="900"/>
      <c r="V1141" s="900"/>
      <c r="W1141" s="900"/>
      <c r="X1141" s="900"/>
      <c r="Z1141" s="900"/>
      <c r="AA1141" s="900"/>
      <c r="AB1141" s="900"/>
      <c r="AC1141" s="900"/>
    </row>
    <row r="1142" spans="9:29">
      <c r="I1142" s="900"/>
      <c r="K1142" s="900"/>
      <c r="Q1142" s="900"/>
      <c r="S1142" s="900"/>
      <c r="T1142" s="900"/>
      <c r="U1142" s="900"/>
      <c r="V1142" s="900"/>
      <c r="W1142" s="900"/>
      <c r="X1142" s="900"/>
      <c r="Z1142" s="900"/>
      <c r="AA1142" s="900"/>
      <c r="AB1142" s="900"/>
      <c r="AC1142" s="900"/>
    </row>
    <row r="1143" spans="9:29">
      <c r="I1143" s="900"/>
      <c r="K1143" s="900"/>
      <c r="Q1143" s="900"/>
      <c r="S1143" s="900"/>
      <c r="T1143" s="900"/>
      <c r="U1143" s="900"/>
      <c r="V1143" s="900"/>
      <c r="W1143" s="900"/>
      <c r="X1143" s="900"/>
      <c r="Z1143" s="900"/>
      <c r="AA1143" s="900"/>
      <c r="AB1143" s="900"/>
      <c r="AC1143" s="900"/>
    </row>
    <row r="1144" spans="9:29">
      <c r="I1144" s="900"/>
      <c r="K1144" s="900"/>
      <c r="Q1144" s="900"/>
      <c r="S1144" s="900"/>
      <c r="T1144" s="900"/>
      <c r="U1144" s="900"/>
      <c r="V1144" s="900"/>
      <c r="W1144" s="900"/>
      <c r="X1144" s="900"/>
      <c r="Z1144" s="900"/>
      <c r="AA1144" s="900"/>
      <c r="AB1144" s="900"/>
      <c r="AC1144" s="900"/>
    </row>
    <row r="1145" spans="9:29">
      <c r="I1145" s="900"/>
      <c r="K1145" s="900"/>
      <c r="Q1145" s="900"/>
      <c r="S1145" s="900"/>
      <c r="T1145" s="900"/>
      <c r="U1145" s="900"/>
      <c r="V1145" s="900"/>
      <c r="W1145" s="900"/>
      <c r="X1145" s="900"/>
      <c r="Z1145" s="900"/>
      <c r="AA1145" s="900"/>
      <c r="AB1145" s="900"/>
      <c r="AC1145" s="900"/>
    </row>
    <row r="1146" spans="9:29">
      <c r="I1146" s="900"/>
      <c r="K1146" s="900"/>
      <c r="Q1146" s="900"/>
      <c r="S1146" s="900"/>
      <c r="T1146" s="900"/>
      <c r="U1146" s="900"/>
      <c r="V1146" s="900"/>
      <c r="W1146" s="900"/>
      <c r="X1146" s="900"/>
      <c r="Z1146" s="900"/>
      <c r="AA1146" s="900"/>
      <c r="AB1146" s="900"/>
      <c r="AC1146" s="900"/>
    </row>
    <row r="1147" spans="9:29">
      <c r="I1147" s="900"/>
      <c r="K1147" s="900"/>
      <c r="Q1147" s="900"/>
      <c r="S1147" s="900"/>
      <c r="T1147" s="900"/>
      <c r="U1147" s="900"/>
      <c r="V1147" s="900"/>
      <c r="W1147" s="900"/>
      <c r="X1147" s="900"/>
      <c r="Z1147" s="900"/>
      <c r="AA1147" s="900"/>
      <c r="AB1147" s="900"/>
      <c r="AC1147" s="900"/>
    </row>
    <row r="1148" spans="9:29">
      <c r="I1148" s="900"/>
      <c r="K1148" s="900"/>
      <c r="Q1148" s="900"/>
      <c r="S1148" s="900"/>
      <c r="T1148" s="900"/>
      <c r="U1148" s="900"/>
      <c r="V1148" s="900"/>
      <c r="W1148" s="900"/>
      <c r="X1148" s="900"/>
      <c r="Z1148" s="900"/>
      <c r="AA1148" s="900"/>
      <c r="AB1148" s="900"/>
      <c r="AC1148" s="900"/>
    </row>
    <row r="1149" spans="9:29">
      <c r="I1149" s="900"/>
      <c r="K1149" s="900"/>
      <c r="Q1149" s="900"/>
      <c r="S1149" s="900"/>
      <c r="T1149" s="900"/>
      <c r="U1149" s="900"/>
      <c r="V1149" s="900"/>
      <c r="W1149" s="900"/>
      <c r="X1149" s="900"/>
      <c r="Z1149" s="900"/>
      <c r="AA1149" s="900"/>
      <c r="AB1149" s="900"/>
      <c r="AC1149" s="900"/>
    </row>
    <row r="1150" spans="9:29">
      <c r="I1150" s="900"/>
      <c r="K1150" s="900"/>
      <c r="Q1150" s="900"/>
      <c r="S1150" s="900"/>
      <c r="T1150" s="900"/>
      <c r="U1150" s="900"/>
      <c r="V1150" s="900"/>
      <c r="W1150" s="900"/>
      <c r="X1150" s="900"/>
      <c r="Z1150" s="900"/>
      <c r="AA1150" s="900"/>
      <c r="AB1150" s="900"/>
      <c r="AC1150" s="900"/>
    </row>
    <row r="1151" spans="9:29">
      <c r="I1151" s="900"/>
      <c r="K1151" s="900"/>
      <c r="Q1151" s="900"/>
      <c r="S1151" s="900"/>
      <c r="T1151" s="900"/>
      <c r="U1151" s="900"/>
      <c r="V1151" s="900"/>
      <c r="W1151" s="900"/>
      <c r="X1151" s="900"/>
      <c r="Z1151" s="900"/>
      <c r="AA1151" s="900"/>
      <c r="AB1151" s="900"/>
      <c r="AC1151" s="900"/>
    </row>
    <row r="1152" spans="9:29">
      <c r="I1152" s="900"/>
      <c r="K1152" s="900"/>
      <c r="Q1152" s="900"/>
      <c r="S1152" s="900"/>
      <c r="T1152" s="900"/>
      <c r="U1152" s="900"/>
      <c r="V1152" s="900"/>
      <c r="W1152" s="900"/>
      <c r="X1152" s="900"/>
      <c r="Z1152" s="900"/>
      <c r="AA1152" s="900"/>
      <c r="AB1152" s="900"/>
      <c r="AC1152" s="900"/>
    </row>
    <row r="1153" spans="9:29">
      <c r="I1153" s="900"/>
      <c r="K1153" s="900"/>
      <c r="Q1153" s="900"/>
      <c r="S1153" s="900"/>
      <c r="T1153" s="900"/>
      <c r="U1153" s="900"/>
      <c r="V1153" s="900"/>
      <c r="W1153" s="900"/>
      <c r="X1153" s="900"/>
      <c r="Z1153" s="900"/>
      <c r="AA1153" s="900"/>
      <c r="AB1153" s="900"/>
      <c r="AC1153" s="900"/>
    </row>
    <row r="1154" spans="9:29">
      <c r="I1154" s="900"/>
      <c r="K1154" s="900"/>
      <c r="Q1154" s="900"/>
      <c r="S1154" s="900"/>
      <c r="T1154" s="900"/>
      <c r="U1154" s="900"/>
      <c r="V1154" s="900"/>
      <c r="W1154" s="900"/>
      <c r="X1154" s="900"/>
      <c r="Z1154" s="900"/>
      <c r="AA1154" s="900"/>
      <c r="AB1154" s="900"/>
      <c r="AC1154" s="900"/>
    </row>
    <row r="1155" spans="9:29">
      <c r="I1155" s="900"/>
      <c r="K1155" s="900"/>
      <c r="Q1155" s="900"/>
      <c r="S1155" s="900"/>
      <c r="T1155" s="900"/>
      <c r="U1155" s="900"/>
      <c r="V1155" s="900"/>
      <c r="W1155" s="900"/>
      <c r="X1155" s="900"/>
      <c r="Z1155" s="900"/>
      <c r="AA1155" s="900"/>
      <c r="AB1155" s="900"/>
      <c r="AC1155" s="900"/>
    </row>
    <row r="1156" spans="9:29">
      <c r="I1156" s="900"/>
      <c r="K1156" s="900"/>
      <c r="Q1156" s="900"/>
      <c r="S1156" s="900"/>
      <c r="T1156" s="900"/>
      <c r="U1156" s="900"/>
      <c r="V1156" s="900"/>
      <c r="W1156" s="900"/>
      <c r="X1156" s="900"/>
      <c r="Z1156" s="900"/>
      <c r="AA1156" s="900"/>
      <c r="AB1156" s="900"/>
      <c r="AC1156" s="900"/>
    </row>
    <row r="1157" spans="9:29">
      <c r="I1157" s="900"/>
      <c r="K1157" s="900"/>
      <c r="Q1157" s="900"/>
      <c r="S1157" s="900"/>
      <c r="T1157" s="900"/>
      <c r="U1157" s="900"/>
      <c r="V1157" s="900"/>
      <c r="W1157" s="900"/>
      <c r="X1157" s="900"/>
      <c r="Z1157" s="900"/>
      <c r="AA1157" s="900"/>
      <c r="AB1157" s="900"/>
      <c r="AC1157" s="900"/>
    </row>
    <row r="1158" spans="9:29">
      <c r="I1158" s="900"/>
      <c r="K1158" s="900"/>
      <c r="Q1158" s="900"/>
      <c r="S1158" s="900"/>
      <c r="T1158" s="900"/>
      <c r="U1158" s="900"/>
      <c r="V1158" s="900"/>
      <c r="W1158" s="900"/>
      <c r="X1158" s="900"/>
      <c r="Z1158" s="900"/>
      <c r="AA1158" s="900"/>
      <c r="AB1158" s="900"/>
      <c r="AC1158" s="900"/>
    </row>
    <row r="1159" spans="9:29">
      <c r="I1159" s="900"/>
      <c r="K1159" s="900"/>
      <c r="Q1159" s="900"/>
      <c r="S1159" s="900"/>
      <c r="T1159" s="900"/>
      <c r="U1159" s="900"/>
      <c r="V1159" s="900"/>
      <c r="W1159" s="900"/>
      <c r="X1159" s="900"/>
      <c r="Z1159" s="900"/>
      <c r="AA1159" s="900"/>
      <c r="AB1159" s="900"/>
      <c r="AC1159" s="900"/>
    </row>
    <row r="1160" spans="9:29">
      <c r="I1160" s="900"/>
      <c r="K1160" s="900"/>
      <c r="Q1160" s="900"/>
      <c r="S1160" s="900"/>
      <c r="T1160" s="900"/>
      <c r="U1160" s="900"/>
      <c r="V1160" s="900"/>
      <c r="W1160" s="900"/>
      <c r="X1160" s="900"/>
      <c r="Z1160" s="900"/>
      <c r="AA1160" s="900"/>
      <c r="AB1160" s="900"/>
      <c r="AC1160" s="900"/>
    </row>
    <row r="1161" spans="9:29">
      <c r="I1161" s="900"/>
      <c r="K1161" s="900"/>
      <c r="Q1161" s="900"/>
      <c r="S1161" s="900"/>
      <c r="T1161" s="900"/>
      <c r="U1161" s="900"/>
      <c r="V1161" s="900"/>
      <c r="W1161" s="900"/>
      <c r="X1161" s="900"/>
      <c r="Z1161" s="900"/>
      <c r="AA1161" s="900"/>
      <c r="AB1161" s="900"/>
      <c r="AC1161" s="900"/>
    </row>
    <row r="1162" spans="9:29">
      <c r="I1162" s="900"/>
      <c r="K1162" s="900"/>
      <c r="Q1162" s="900"/>
      <c r="S1162" s="900"/>
      <c r="T1162" s="900"/>
      <c r="U1162" s="900"/>
      <c r="V1162" s="900"/>
      <c r="W1162" s="900"/>
      <c r="X1162" s="900"/>
      <c r="Z1162" s="900"/>
      <c r="AA1162" s="900"/>
      <c r="AB1162" s="900"/>
      <c r="AC1162" s="900"/>
    </row>
    <row r="1163" spans="9:29">
      <c r="I1163" s="900"/>
      <c r="K1163" s="900"/>
      <c r="Q1163" s="900"/>
      <c r="S1163" s="900"/>
      <c r="T1163" s="900"/>
      <c r="U1163" s="900"/>
      <c r="V1163" s="900"/>
      <c r="W1163" s="900"/>
      <c r="X1163" s="900"/>
      <c r="Z1163" s="900"/>
      <c r="AA1163" s="900"/>
      <c r="AB1163" s="900"/>
      <c r="AC1163" s="900"/>
    </row>
    <row r="1164" spans="9:29">
      <c r="I1164" s="900"/>
      <c r="K1164" s="900"/>
      <c r="Q1164" s="900"/>
      <c r="S1164" s="900"/>
      <c r="T1164" s="900"/>
      <c r="U1164" s="900"/>
      <c r="V1164" s="900"/>
      <c r="W1164" s="900"/>
      <c r="X1164" s="900"/>
      <c r="Z1164" s="900"/>
      <c r="AA1164" s="900"/>
      <c r="AB1164" s="900"/>
      <c r="AC1164" s="900"/>
    </row>
    <row r="1165" spans="9:29">
      <c r="I1165" s="900"/>
      <c r="K1165" s="900"/>
      <c r="Q1165" s="900"/>
      <c r="S1165" s="900"/>
      <c r="T1165" s="900"/>
      <c r="U1165" s="900"/>
      <c r="V1165" s="900"/>
      <c r="W1165" s="900"/>
      <c r="X1165" s="900"/>
      <c r="Z1165" s="900"/>
      <c r="AA1165" s="900"/>
      <c r="AB1165" s="900"/>
      <c r="AC1165" s="900"/>
    </row>
    <row r="1166" spans="9:29">
      <c r="I1166" s="900"/>
      <c r="K1166" s="900"/>
      <c r="Q1166" s="900"/>
      <c r="S1166" s="900"/>
      <c r="T1166" s="900"/>
      <c r="U1166" s="900"/>
      <c r="V1166" s="900"/>
      <c r="W1166" s="900"/>
      <c r="X1166" s="900"/>
      <c r="Z1166" s="900"/>
      <c r="AA1166" s="900"/>
      <c r="AB1166" s="900"/>
      <c r="AC1166" s="900"/>
    </row>
    <row r="1167" spans="9:29">
      <c r="I1167" s="900"/>
      <c r="K1167" s="900"/>
      <c r="Q1167" s="900"/>
      <c r="S1167" s="900"/>
      <c r="T1167" s="900"/>
      <c r="U1167" s="900"/>
      <c r="V1167" s="900"/>
      <c r="W1167" s="900"/>
      <c r="X1167" s="900"/>
      <c r="Z1167" s="900"/>
      <c r="AA1167" s="900"/>
      <c r="AB1167" s="900"/>
      <c r="AC1167" s="900"/>
    </row>
    <row r="1168" spans="9:29">
      <c r="I1168" s="900"/>
      <c r="K1168" s="900"/>
      <c r="Q1168" s="900"/>
      <c r="S1168" s="900"/>
      <c r="T1168" s="900"/>
      <c r="U1168" s="900"/>
      <c r="V1168" s="900"/>
      <c r="W1168" s="900"/>
      <c r="X1168" s="900"/>
      <c r="Z1168" s="900"/>
      <c r="AA1168" s="900"/>
      <c r="AB1168" s="900"/>
      <c r="AC1168" s="900"/>
    </row>
    <row r="1169" spans="9:29">
      <c r="I1169" s="900"/>
      <c r="K1169" s="900"/>
      <c r="Q1169" s="900"/>
      <c r="S1169" s="900"/>
      <c r="T1169" s="900"/>
      <c r="U1169" s="900"/>
      <c r="V1169" s="900"/>
      <c r="W1169" s="900"/>
      <c r="X1169" s="900"/>
      <c r="Z1169" s="900"/>
      <c r="AA1169" s="900"/>
      <c r="AB1169" s="900"/>
      <c r="AC1169" s="900"/>
    </row>
    <row r="1170" spans="9:29">
      <c r="I1170" s="900"/>
      <c r="K1170" s="900"/>
      <c r="Q1170" s="900"/>
      <c r="S1170" s="900"/>
      <c r="T1170" s="900"/>
      <c r="U1170" s="900"/>
      <c r="V1170" s="900"/>
      <c r="W1170" s="900"/>
      <c r="X1170" s="900"/>
      <c r="Z1170" s="900"/>
      <c r="AA1170" s="900"/>
      <c r="AB1170" s="900"/>
      <c r="AC1170" s="900"/>
    </row>
    <row r="1171" spans="9:29">
      <c r="I1171" s="900"/>
      <c r="K1171" s="900"/>
      <c r="Q1171" s="900"/>
      <c r="S1171" s="900"/>
      <c r="T1171" s="900"/>
      <c r="U1171" s="900"/>
      <c r="V1171" s="900"/>
      <c r="W1171" s="900"/>
      <c r="X1171" s="900"/>
      <c r="Z1171" s="900"/>
      <c r="AA1171" s="900"/>
      <c r="AB1171" s="900"/>
      <c r="AC1171" s="900"/>
    </row>
    <row r="1172" spans="9:29">
      <c r="I1172" s="900"/>
      <c r="K1172" s="900"/>
      <c r="Q1172" s="900"/>
      <c r="S1172" s="900"/>
      <c r="T1172" s="900"/>
      <c r="U1172" s="900"/>
      <c r="V1172" s="900"/>
      <c r="W1172" s="900"/>
      <c r="X1172" s="900"/>
      <c r="Z1172" s="900"/>
      <c r="AA1172" s="900"/>
      <c r="AB1172" s="900"/>
      <c r="AC1172" s="900"/>
    </row>
    <row r="1173" spans="9:29">
      <c r="I1173" s="900"/>
      <c r="K1173" s="900"/>
      <c r="Q1173" s="900"/>
      <c r="S1173" s="900"/>
      <c r="T1173" s="900"/>
      <c r="U1173" s="900"/>
      <c r="V1173" s="900"/>
      <c r="W1173" s="900"/>
      <c r="X1173" s="900"/>
      <c r="Z1173" s="900"/>
      <c r="AA1173" s="900"/>
      <c r="AB1173" s="900"/>
      <c r="AC1173" s="900"/>
    </row>
    <row r="1174" spans="9:29">
      <c r="I1174" s="900"/>
      <c r="K1174" s="900"/>
      <c r="Q1174" s="900"/>
      <c r="S1174" s="900"/>
      <c r="T1174" s="900"/>
      <c r="U1174" s="900"/>
      <c r="V1174" s="900"/>
      <c r="W1174" s="900"/>
      <c r="X1174" s="900"/>
      <c r="Z1174" s="900"/>
      <c r="AA1174" s="900"/>
      <c r="AB1174" s="900"/>
      <c r="AC1174" s="900"/>
    </row>
    <row r="1175" spans="9:29">
      <c r="I1175" s="900"/>
      <c r="K1175" s="900"/>
      <c r="Q1175" s="900"/>
      <c r="S1175" s="900"/>
      <c r="T1175" s="900"/>
      <c r="U1175" s="900"/>
      <c r="V1175" s="900"/>
      <c r="W1175" s="900"/>
      <c r="X1175" s="900"/>
      <c r="Z1175" s="900"/>
      <c r="AA1175" s="900"/>
      <c r="AB1175" s="900"/>
      <c r="AC1175" s="900"/>
    </row>
    <row r="1176" spans="9:29">
      <c r="I1176" s="900"/>
      <c r="K1176" s="900"/>
      <c r="Q1176" s="900"/>
      <c r="S1176" s="900"/>
      <c r="T1176" s="900"/>
      <c r="U1176" s="900"/>
      <c r="V1176" s="900"/>
      <c r="W1176" s="900"/>
      <c r="X1176" s="900"/>
      <c r="Z1176" s="900"/>
      <c r="AA1176" s="900"/>
      <c r="AB1176" s="900"/>
      <c r="AC1176" s="900"/>
    </row>
    <row r="1177" spans="9:29">
      <c r="I1177" s="900"/>
      <c r="K1177" s="900"/>
      <c r="Q1177" s="900"/>
      <c r="S1177" s="900"/>
      <c r="T1177" s="900"/>
      <c r="U1177" s="900"/>
      <c r="V1177" s="900"/>
      <c r="W1177" s="900"/>
      <c r="X1177" s="900"/>
      <c r="Z1177" s="900"/>
      <c r="AA1177" s="900"/>
      <c r="AB1177" s="900"/>
      <c r="AC1177" s="900"/>
    </row>
    <row r="1178" spans="9:29">
      <c r="I1178" s="900"/>
      <c r="K1178" s="900"/>
      <c r="Q1178" s="900"/>
      <c r="S1178" s="900"/>
      <c r="T1178" s="900"/>
      <c r="U1178" s="900"/>
      <c r="V1178" s="900"/>
      <c r="W1178" s="900"/>
      <c r="X1178" s="900"/>
      <c r="Z1178" s="900"/>
      <c r="AA1178" s="900"/>
      <c r="AB1178" s="900"/>
      <c r="AC1178" s="900"/>
    </row>
    <row r="1179" spans="9:29">
      <c r="I1179" s="900"/>
      <c r="K1179" s="900"/>
      <c r="Q1179" s="900"/>
      <c r="S1179" s="900"/>
      <c r="T1179" s="900"/>
      <c r="U1179" s="900"/>
      <c r="V1179" s="900"/>
      <c r="W1179" s="900"/>
      <c r="X1179" s="900"/>
      <c r="Z1179" s="900"/>
      <c r="AA1179" s="900"/>
      <c r="AB1179" s="900"/>
      <c r="AC1179" s="900"/>
    </row>
    <row r="1180" spans="9:29">
      <c r="I1180" s="900"/>
      <c r="K1180" s="900"/>
      <c r="Q1180" s="900"/>
      <c r="S1180" s="900"/>
      <c r="T1180" s="900"/>
      <c r="U1180" s="900"/>
      <c r="V1180" s="900"/>
      <c r="W1180" s="900"/>
      <c r="X1180" s="900"/>
      <c r="Z1180" s="900"/>
      <c r="AA1180" s="900"/>
      <c r="AB1180" s="900"/>
      <c r="AC1180" s="900"/>
    </row>
    <row r="1181" spans="9:29">
      <c r="I1181" s="900"/>
      <c r="K1181" s="900"/>
      <c r="Q1181" s="900"/>
      <c r="S1181" s="900"/>
      <c r="T1181" s="900"/>
      <c r="U1181" s="900"/>
      <c r="V1181" s="900"/>
      <c r="W1181" s="900"/>
      <c r="X1181" s="900"/>
      <c r="Z1181" s="900"/>
      <c r="AA1181" s="900"/>
      <c r="AB1181" s="900"/>
      <c r="AC1181" s="900"/>
    </row>
    <row r="1182" spans="9:29">
      <c r="I1182" s="900"/>
      <c r="K1182" s="900"/>
      <c r="Q1182" s="900"/>
      <c r="S1182" s="900"/>
      <c r="T1182" s="900"/>
      <c r="U1182" s="900"/>
      <c r="V1182" s="900"/>
      <c r="W1182" s="900"/>
      <c r="X1182" s="900"/>
      <c r="Z1182" s="900"/>
      <c r="AA1182" s="900"/>
      <c r="AB1182" s="900"/>
      <c r="AC1182" s="900"/>
    </row>
    <row r="1183" spans="9:29">
      <c r="I1183" s="900"/>
      <c r="K1183" s="900"/>
      <c r="Q1183" s="900"/>
      <c r="S1183" s="900"/>
      <c r="T1183" s="900"/>
      <c r="U1183" s="900"/>
      <c r="V1183" s="900"/>
      <c r="W1183" s="900"/>
      <c r="X1183" s="900"/>
      <c r="Z1183" s="900"/>
      <c r="AA1183" s="900"/>
      <c r="AB1183" s="900"/>
      <c r="AC1183" s="900"/>
    </row>
    <row r="1184" spans="9:29">
      <c r="I1184" s="900"/>
      <c r="K1184" s="900"/>
      <c r="Q1184" s="900"/>
      <c r="S1184" s="900"/>
      <c r="T1184" s="900"/>
      <c r="U1184" s="900"/>
      <c r="V1184" s="900"/>
      <c r="W1184" s="900"/>
      <c r="X1184" s="900"/>
      <c r="Z1184" s="900"/>
      <c r="AA1184" s="900"/>
      <c r="AB1184" s="900"/>
      <c r="AC1184" s="900"/>
    </row>
    <row r="1185" spans="9:29">
      <c r="I1185" s="900"/>
      <c r="K1185" s="900"/>
      <c r="Q1185" s="900"/>
      <c r="S1185" s="900"/>
      <c r="T1185" s="900"/>
      <c r="U1185" s="900"/>
      <c r="V1185" s="900"/>
      <c r="W1185" s="900"/>
      <c r="X1185" s="900"/>
      <c r="Z1185" s="900"/>
      <c r="AA1185" s="900"/>
      <c r="AB1185" s="900"/>
      <c r="AC1185" s="900"/>
    </row>
    <row r="1186" spans="9:29">
      <c r="I1186" s="900"/>
      <c r="K1186" s="900"/>
      <c r="Q1186" s="900"/>
      <c r="S1186" s="900"/>
      <c r="T1186" s="900"/>
      <c r="U1186" s="900"/>
      <c r="V1186" s="900"/>
      <c r="W1186" s="900"/>
      <c r="X1186" s="900"/>
      <c r="Z1186" s="900"/>
      <c r="AA1186" s="900"/>
      <c r="AB1186" s="900"/>
      <c r="AC1186" s="900"/>
    </row>
    <row r="1187" spans="9:29">
      <c r="I1187" s="900"/>
      <c r="K1187" s="900"/>
      <c r="Q1187" s="900"/>
      <c r="S1187" s="900"/>
      <c r="T1187" s="900"/>
      <c r="U1187" s="900"/>
      <c r="V1187" s="900"/>
      <c r="W1187" s="900"/>
      <c r="X1187" s="900"/>
      <c r="Z1187" s="900"/>
      <c r="AA1187" s="900"/>
      <c r="AB1187" s="900"/>
      <c r="AC1187" s="900"/>
    </row>
    <row r="1188" spans="9:29">
      <c r="I1188" s="900"/>
      <c r="K1188" s="900"/>
      <c r="Q1188" s="900"/>
      <c r="S1188" s="900"/>
      <c r="T1188" s="900"/>
      <c r="U1188" s="900"/>
      <c r="V1188" s="900"/>
      <c r="W1188" s="900"/>
      <c r="X1188" s="900"/>
      <c r="Z1188" s="900"/>
      <c r="AA1188" s="900"/>
      <c r="AB1188" s="900"/>
      <c r="AC1188" s="900"/>
    </row>
    <row r="1189" spans="9:29">
      <c r="I1189" s="900"/>
      <c r="K1189" s="900"/>
      <c r="Q1189" s="900"/>
      <c r="S1189" s="900"/>
      <c r="T1189" s="900"/>
      <c r="U1189" s="900"/>
      <c r="V1189" s="900"/>
      <c r="W1189" s="900"/>
      <c r="X1189" s="900"/>
      <c r="Z1189" s="900"/>
      <c r="AA1189" s="900"/>
      <c r="AB1189" s="900"/>
      <c r="AC1189" s="900"/>
    </row>
    <row r="1190" spans="9:29">
      <c r="I1190" s="900"/>
      <c r="K1190" s="900"/>
      <c r="Q1190" s="900"/>
      <c r="S1190" s="900"/>
      <c r="T1190" s="900"/>
      <c r="U1190" s="900"/>
      <c r="V1190" s="900"/>
      <c r="W1190" s="900"/>
      <c r="X1190" s="900"/>
      <c r="Z1190" s="900"/>
      <c r="AA1190" s="900"/>
      <c r="AB1190" s="900"/>
      <c r="AC1190" s="900"/>
    </row>
    <row r="1191" spans="9:29">
      <c r="I1191" s="900"/>
      <c r="K1191" s="900"/>
      <c r="Q1191" s="900"/>
      <c r="S1191" s="900"/>
      <c r="T1191" s="900"/>
      <c r="U1191" s="900"/>
      <c r="V1191" s="900"/>
      <c r="W1191" s="900"/>
      <c r="X1191" s="900"/>
      <c r="Z1191" s="900"/>
      <c r="AA1191" s="900"/>
      <c r="AB1191" s="900"/>
      <c r="AC1191" s="900"/>
    </row>
    <row r="1192" spans="9:29">
      <c r="I1192" s="900"/>
      <c r="K1192" s="900"/>
      <c r="Q1192" s="900"/>
      <c r="S1192" s="900"/>
      <c r="T1192" s="900"/>
      <c r="U1192" s="900"/>
      <c r="V1192" s="900"/>
      <c r="W1192" s="900"/>
      <c r="X1192" s="900"/>
      <c r="Z1192" s="900"/>
      <c r="AA1192" s="900"/>
      <c r="AB1192" s="900"/>
      <c r="AC1192" s="900"/>
    </row>
    <row r="1193" spans="9:29">
      <c r="I1193" s="900"/>
      <c r="K1193" s="900"/>
      <c r="Q1193" s="900"/>
      <c r="S1193" s="900"/>
      <c r="T1193" s="900"/>
      <c r="U1193" s="900"/>
      <c r="V1193" s="900"/>
      <c r="W1193" s="900"/>
      <c r="X1193" s="900"/>
      <c r="Z1193" s="900"/>
      <c r="AA1193" s="900"/>
      <c r="AB1193" s="900"/>
      <c r="AC1193" s="900"/>
    </row>
    <row r="1194" spans="9:29">
      <c r="I1194" s="900"/>
      <c r="K1194" s="900"/>
      <c r="Q1194" s="900"/>
      <c r="S1194" s="900"/>
      <c r="T1194" s="900"/>
      <c r="U1194" s="900"/>
      <c r="V1194" s="900"/>
      <c r="W1194" s="900"/>
      <c r="X1194" s="900"/>
      <c r="Z1194" s="900"/>
      <c r="AA1194" s="900"/>
      <c r="AB1194" s="900"/>
      <c r="AC1194" s="900"/>
    </row>
    <row r="1195" spans="9:29">
      <c r="I1195" s="900"/>
      <c r="K1195" s="900"/>
      <c r="Q1195" s="900"/>
      <c r="S1195" s="900"/>
      <c r="T1195" s="900"/>
      <c r="U1195" s="900"/>
      <c r="V1195" s="900"/>
      <c r="W1195" s="900"/>
      <c r="X1195" s="900"/>
      <c r="Z1195" s="900"/>
      <c r="AA1195" s="900"/>
      <c r="AB1195" s="900"/>
      <c r="AC1195" s="900"/>
    </row>
    <row r="1196" spans="9:29">
      <c r="I1196" s="900"/>
      <c r="K1196" s="900"/>
      <c r="Q1196" s="900"/>
      <c r="S1196" s="900"/>
      <c r="T1196" s="900"/>
      <c r="U1196" s="900"/>
      <c r="V1196" s="900"/>
      <c r="W1196" s="900"/>
      <c r="X1196" s="900"/>
      <c r="Z1196" s="900"/>
      <c r="AA1196" s="900"/>
      <c r="AB1196" s="900"/>
      <c r="AC1196" s="900"/>
    </row>
    <row r="1197" spans="9:29">
      <c r="I1197" s="900"/>
      <c r="K1197" s="900"/>
      <c r="Q1197" s="900"/>
      <c r="S1197" s="900"/>
      <c r="T1197" s="900"/>
      <c r="U1197" s="900"/>
      <c r="V1197" s="900"/>
      <c r="W1197" s="900"/>
      <c r="X1197" s="900"/>
      <c r="Z1197" s="900"/>
      <c r="AA1197" s="900"/>
      <c r="AB1197" s="900"/>
      <c r="AC1197" s="900"/>
    </row>
    <row r="1198" spans="9:29">
      <c r="I1198" s="900"/>
      <c r="K1198" s="900"/>
      <c r="Q1198" s="900"/>
      <c r="S1198" s="900"/>
      <c r="T1198" s="900"/>
      <c r="U1198" s="900"/>
      <c r="V1198" s="900"/>
      <c r="W1198" s="900"/>
      <c r="X1198" s="900"/>
      <c r="Z1198" s="900"/>
      <c r="AA1198" s="900"/>
      <c r="AB1198" s="900"/>
      <c r="AC1198" s="900"/>
    </row>
    <row r="1199" spans="9:29">
      <c r="I1199" s="900"/>
      <c r="K1199" s="900"/>
      <c r="Q1199" s="900"/>
      <c r="S1199" s="900"/>
      <c r="T1199" s="900"/>
      <c r="U1199" s="900"/>
      <c r="V1199" s="900"/>
      <c r="W1199" s="900"/>
      <c r="X1199" s="900"/>
      <c r="Z1199" s="900"/>
      <c r="AA1199" s="900"/>
      <c r="AB1199" s="900"/>
      <c r="AC1199" s="900"/>
    </row>
    <row r="1200" spans="9:29">
      <c r="I1200" s="900"/>
      <c r="K1200" s="900"/>
      <c r="Q1200" s="900"/>
      <c r="S1200" s="900"/>
      <c r="T1200" s="900"/>
      <c r="U1200" s="900"/>
      <c r="V1200" s="900"/>
      <c r="W1200" s="900"/>
      <c r="X1200" s="900"/>
      <c r="Z1200" s="900"/>
      <c r="AA1200" s="900"/>
      <c r="AB1200" s="900"/>
      <c r="AC1200" s="900"/>
    </row>
    <row r="1201" spans="9:29">
      <c r="I1201" s="900"/>
      <c r="K1201" s="900"/>
      <c r="Q1201" s="900"/>
      <c r="S1201" s="900"/>
      <c r="T1201" s="900"/>
      <c r="U1201" s="900"/>
      <c r="V1201" s="900"/>
      <c r="W1201" s="900"/>
      <c r="X1201" s="900"/>
      <c r="Z1201" s="900"/>
      <c r="AA1201" s="900"/>
      <c r="AB1201" s="900"/>
      <c r="AC1201" s="900"/>
    </row>
    <row r="1202" spans="9:29">
      <c r="I1202" s="900"/>
      <c r="K1202" s="900"/>
      <c r="Q1202" s="900"/>
      <c r="S1202" s="900"/>
      <c r="T1202" s="900"/>
      <c r="U1202" s="900"/>
      <c r="V1202" s="900"/>
      <c r="W1202" s="900"/>
      <c r="X1202" s="900"/>
      <c r="Z1202" s="900"/>
      <c r="AA1202" s="900"/>
      <c r="AB1202" s="900"/>
      <c r="AC1202" s="900"/>
    </row>
    <row r="1203" spans="9:29">
      <c r="I1203" s="900"/>
      <c r="K1203" s="900"/>
      <c r="Q1203" s="900"/>
      <c r="S1203" s="900"/>
      <c r="T1203" s="900"/>
      <c r="U1203" s="900"/>
      <c r="V1203" s="900"/>
      <c r="W1203" s="900"/>
      <c r="X1203" s="900"/>
      <c r="Z1203" s="900"/>
      <c r="AA1203" s="900"/>
      <c r="AB1203" s="900"/>
      <c r="AC1203" s="900"/>
    </row>
    <row r="1204" spans="9:29">
      <c r="I1204" s="900"/>
      <c r="K1204" s="900"/>
      <c r="Q1204" s="900"/>
      <c r="S1204" s="900"/>
      <c r="T1204" s="900"/>
      <c r="U1204" s="900"/>
      <c r="V1204" s="900"/>
      <c r="W1204" s="900"/>
      <c r="X1204" s="900"/>
      <c r="Z1204" s="900"/>
      <c r="AA1204" s="900"/>
      <c r="AB1204" s="900"/>
      <c r="AC1204" s="900"/>
    </row>
    <row r="1205" spans="9:29">
      <c r="I1205" s="900"/>
      <c r="K1205" s="900"/>
      <c r="Q1205" s="900"/>
      <c r="S1205" s="900"/>
      <c r="T1205" s="900"/>
      <c r="U1205" s="900"/>
      <c r="V1205" s="900"/>
      <c r="W1205" s="900"/>
      <c r="X1205" s="900"/>
      <c r="Z1205" s="900"/>
      <c r="AA1205" s="900"/>
      <c r="AB1205" s="900"/>
      <c r="AC1205" s="900"/>
    </row>
    <row r="1206" spans="9:29">
      <c r="I1206" s="900"/>
      <c r="K1206" s="900"/>
      <c r="Q1206" s="900"/>
      <c r="S1206" s="900"/>
      <c r="T1206" s="900"/>
      <c r="U1206" s="900"/>
      <c r="V1206" s="900"/>
      <c r="W1206" s="900"/>
      <c r="X1206" s="900"/>
      <c r="Z1206" s="900"/>
      <c r="AA1206" s="900"/>
      <c r="AB1206" s="900"/>
      <c r="AC1206" s="900"/>
    </row>
    <row r="1207" spans="9:29">
      <c r="I1207" s="900"/>
      <c r="K1207" s="900"/>
      <c r="Q1207" s="900"/>
      <c r="S1207" s="900"/>
      <c r="T1207" s="900"/>
      <c r="U1207" s="900"/>
      <c r="V1207" s="900"/>
      <c r="W1207" s="900"/>
      <c r="X1207" s="900"/>
      <c r="Z1207" s="900"/>
      <c r="AA1207" s="900"/>
      <c r="AB1207" s="900"/>
      <c r="AC1207" s="900"/>
    </row>
    <row r="1208" spans="9:29">
      <c r="I1208" s="900"/>
      <c r="K1208" s="900"/>
      <c r="Q1208" s="900"/>
      <c r="S1208" s="900"/>
      <c r="T1208" s="900"/>
      <c r="U1208" s="900"/>
      <c r="V1208" s="900"/>
      <c r="W1208" s="900"/>
      <c r="X1208" s="900"/>
      <c r="Z1208" s="900"/>
      <c r="AA1208" s="900"/>
      <c r="AB1208" s="900"/>
      <c r="AC1208" s="900"/>
    </row>
    <row r="1209" spans="9:29">
      <c r="I1209" s="900"/>
      <c r="K1209" s="900"/>
      <c r="Q1209" s="900"/>
      <c r="S1209" s="900"/>
      <c r="T1209" s="900"/>
      <c r="U1209" s="900"/>
      <c r="V1209" s="900"/>
      <c r="W1209" s="900"/>
      <c r="X1209" s="900"/>
      <c r="Z1209" s="900"/>
      <c r="AA1209" s="900"/>
      <c r="AB1209" s="900"/>
      <c r="AC1209" s="900"/>
    </row>
    <row r="1210" spans="9:29">
      <c r="I1210" s="900"/>
      <c r="K1210" s="900"/>
      <c r="Q1210" s="900"/>
      <c r="S1210" s="900"/>
      <c r="T1210" s="900"/>
      <c r="U1210" s="900"/>
      <c r="V1210" s="900"/>
      <c r="W1210" s="900"/>
      <c r="X1210" s="900"/>
      <c r="Z1210" s="900"/>
      <c r="AA1210" s="900"/>
      <c r="AB1210" s="900"/>
      <c r="AC1210" s="900"/>
    </row>
    <row r="1211" spans="9:29">
      <c r="I1211" s="900"/>
      <c r="K1211" s="900"/>
      <c r="Q1211" s="900"/>
      <c r="S1211" s="900"/>
      <c r="T1211" s="900"/>
      <c r="U1211" s="900"/>
      <c r="V1211" s="900"/>
      <c r="W1211" s="900"/>
      <c r="X1211" s="900"/>
      <c r="Z1211" s="900"/>
      <c r="AA1211" s="900"/>
      <c r="AB1211" s="900"/>
      <c r="AC1211" s="900"/>
    </row>
    <row r="1212" spans="9:29">
      <c r="I1212" s="900"/>
      <c r="K1212" s="900"/>
      <c r="Q1212" s="900"/>
      <c r="S1212" s="900"/>
      <c r="T1212" s="900"/>
      <c r="U1212" s="900"/>
      <c r="V1212" s="900"/>
      <c r="W1212" s="900"/>
      <c r="X1212" s="900"/>
      <c r="Z1212" s="900"/>
      <c r="AA1212" s="900"/>
      <c r="AB1212" s="900"/>
      <c r="AC1212" s="900"/>
    </row>
    <row r="1213" spans="9:29">
      <c r="I1213" s="900"/>
      <c r="K1213" s="900"/>
      <c r="Q1213" s="900"/>
      <c r="S1213" s="900"/>
      <c r="T1213" s="900"/>
      <c r="U1213" s="900"/>
      <c r="V1213" s="900"/>
      <c r="W1213" s="900"/>
      <c r="X1213" s="900"/>
      <c r="Z1213" s="900"/>
      <c r="AA1213" s="900"/>
      <c r="AB1213" s="900"/>
      <c r="AC1213" s="900"/>
    </row>
    <row r="1214" spans="9:29">
      <c r="I1214" s="900"/>
      <c r="K1214" s="900"/>
      <c r="Q1214" s="900"/>
      <c r="S1214" s="900"/>
      <c r="T1214" s="900"/>
      <c r="U1214" s="900"/>
      <c r="V1214" s="900"/>
      <c r="W1214" s="900"/>
      <c r="X1214" s="900"/>
      <c r="Z1214" s="900"/>
      <c r="AA1214" s="900"/>
      <c r="AB1214" s="900"/>
      <c r="AC1214" s="900"/>
    </row>
    <row r="1215" spans="9:29">
      <c r="I1215" s="900"/>
      <c r="K1215" s="900"/>
      <c r="Q1215" s="900"/>
      <c r="S1215" s="900"/>
      <c r="T1215" s="900"/>
      <c r="U1215" s="900"/>
      <c r="V1215" s="900"/>
      <c r="W1215" s="900"/>
      <c r="X1215" s="900"/>
      <c r="Z1215" s="900"/>
      <c r="AA1215" s="900"/>
      <c r="AB1215" s="900"/>
      <c r="AC1215" s="900"/>
    </row>
    <row r="1216" spans="9:29">
      <c r="I1216" s="900"/>
      <c r="K1216" s="900"/>
      <c r="Q1216" s="900"/>
      <c r="S1216" s="900"/>
      <c r="T1216" s="900"/>
      <c r="U1216" s="900"/>
      <c r="V1216" s="900"/>
      <c r="W1216" s="900"/>
      <c r="X1216" s="900"/>
      <c r="Z1216" s="900"/>
      <c r="AA1216" s="900"/>
      <c r="AB1216" s="900"/>
      <c r="AC1216" s="900"/>
    </row>
    <row r="1217" spans="9:29">
      <c r="I1217" s="900"/>
      <c r="K1217" s="900"/>
      <c r="Q1217" s="900"/>
      <c r="S1217" s="900"/>
      <c r="T1217" s="900"/>
      <c r="U1217" s="900"/>
      <c r="V1217" s="900"/>
      <c r="W1217" s="900"/>
      <c r="X1217" s="900"/>
      <c r="Z1217" s="900"/>
      <c r="AA1217" s="900"/>
      <c r="AB1217" s="900"/>
      <c r="AC1217" s="900"/>
    </row>
    <row r="1218" spans="9:29">
      <c r="I1218" s="900"/>
      <c r="K1218" s="900"/>
      <c r="Q1218" s="900"/>
      <c r="S1218" s="900"/>
      <c r="T1218" s="900"/>
      <c r="U1218" s="900"/>
      <c r="V1218" s="900"/>
      <c r="W1218" s="900"/>
      <c r="X1218" s="900"/>
      <c r="Z1218" s="900"/>
      <c r="AA1218" s="900"/>
      <c r="AB1218" s="900"/>
      <c r="AC1218" s="900"/>
    </row>
    <row r="1219" spans="9:29">
      <c r="I1219" s="900"/>
      <c r="K1219" s="900"/>
      <c r="Q1219" s="900"/>
      <c r="S1219" s="900"/>
      <c r="T1219" s="900"/>
      <c r="U1219" s="900"/>
      <c r="V1219" s="900"/>
      <c r="W1219" s="900"/>
      <c r="X1219" s="900"/>
      <c r="Z1219" s="900"/>
      <c r="AA1219" s="900"/>
      <c r="AB1219" s="900"/>
      <c r="AC1219" s="900"/>
    </row>
    <row r="1220" spans="9:29">
      <c r="I1220" s="900"/>
      <c r="K1220" s="900"/>
      <c r="Q1220" s="900"/>
      <c r="S1220" s="900"/>
      <c r="T1220" s="900"/>
      <c r="U1220" s="900"/>
      <c r="V1220" s="900"/>
      <c r="W1220" s="900"/>
      <c r="X1220" s="900"/>
      <c r="Z1220" s="900"/>
      <c r="AA1220" s="900"/>
      <c r="AB1220" s="900"/>
      <c r="AC1220" s="900"/>
    </row>
    <row r="1221" spans="9:29">
      <c r="I1221" s="900"/>
      <c r="K1221" s="900"/>
      <c r="Q1221" s="900"/>
      <c r="S1221" s="900"/>
      <c r="T1221" s="900"/>
      <c r="U1221" s="900"/>
      <c r="V1221" s="900"/>
      <c r="W1221" s="900"/>
      <c r="X1221" s="900"/>
      <c r="Z1221" s="900"/>
      <c r="AA1221" s="900"/>
      <c r="AB1221" s="900"/>
      <c r="AC1221" s="900"/>
    </row>
    <row r="1222" spans="9:29">
      <c r="I1222" s="900"/>
      <c r="K1222" s="900"/>
      <c r="Q1222" s="900"/>
      <c r="S1222" s="900"/>
      <c r="T1222" s="900"/>
      <c r="U1222" s="900"/>
      <c r="V1222" s="900"/>
      <c r="W1222" s="900"/>
      <c r="X1222" s="900"/>
      <c r="Z1222" s="900"/>
      <c r="AA1222" s="900"/>
      <c r="AB1222" s="900"/>
      <c r="AC1222" s="900"/>
    </row>
    <row r="1223" spans="9:29">
      <c r="I1223" s="900"/>
      <c r="K1223" s="900"/>
      <c r="Q1223" s="900"/>
      <c r="S1223" s="900"/>
      <c r="T1223" s="900"/>
      <c r="U1223" s="900"/>
      <c r="V1223" s="900"/>
      <c r="W1223" s="900"/>
      <c r="X1223" s="900"/>
      <c r="Z1223" s="900"/>
      <c r="AA1223" s="900"/>
      <c r="AB1223" s="900"/>
      <c r="AC1223" s="900"/>
    </row>
    <row r="1224" spans="9:29">
      <c r="I1224" s="900"/>
      <c r="K1224" s="900"/>
      <c r="Q1224" s="900"/>
      <c r="S1224" s="900"/>
      <c r="T1224" s="900"/>
      <c r="U1224" s="900"/>
      <c r="V1224" s="900"/>
      <c r="W1224" s="900"/>
      <c r="X1224" s="900"/>
      <c r="Z1224" s="900"/>
      <c r="AA1224" s="900"/>
      <c r="AB1224" s="900"/>
      <c r="AC1224" s="900"/>
    </row>
    <row r="1225" spans="9:29">
      <c r="I1225" s="900"/>
      <c r="K1225" s="900"/>
      <c r="Q1225" s="900"/>
      <c r="S1225" s="900"/>
      <c r="T1225" s="900"/>
      <c r="U1225" s="900"/>
      <c r="V1225" s="900"/>
      <c r="W1225" s="900"/>
      <c r="X1225" s="900"/>
      <c r="Z1225" s="900"/>
      <c r="AA1225" s="900"/>
      <c r="AB1225" s="900"/>
      <c r="AC1225" s="900"/>
    </row>
    <row r="1226" spans="9:29">
      <c r="I1226" s="900"/>
      <c r="K1226" s="900"/>
      <c r="Q1226" s="900"/>
      <c r="S1226" s="900"/>
      <c r="T1226" s="900"/>
      <c r="U1226" s="900"/>
      <c r="V1226" s="900"/>
      <c r="W1226" s="900"/>
      <c r="X1226" s="900"/>
      <c r="Z1226" s="900"/>
      <c r="AA1226" s="900"/>
      <c r="AB1226" s="900"/>
      <c r="AC1226" s="900"/>
    </row>
    <row r="1227" spans="9:29">
      <c r="I1227" s="900"/>
      <c r="K1227" s="900"/>
      <c r="Q1227" s="900"/>
      <c r="S1227" s="900"/>
      <c r="T1227" s="900"/>
      <c r="U1227" s="900"/>
      <c r="V1227" s="900"/>
      <c r="W1227" s="900"/>
      <c r="X1227" s="900"/>
      <c r="Z1227" s="900"/>
      <c r="AA1227" s="900"/>
      <c r="AB1227" s="900"/>
      <c r="AC1227" s="900"/>
    </row>
    <row r="1228" spans="9:29">
      <c r="I1228" s="900"/>
      <c r="K1228" s="900"/>
      <c r="Q1228" s="900"/>
      <c r="S1228" s="900"/>
      <c r="T1228" s="900"/>
      <c r="U1228" s="900"/>
      <c r="V1228" s="900"/>
      <c r="W1228" s="900"/>
      <c r="X1228" s="900"/>
      <c r="Z1228" s="900"/>
      <c r="AA1228" s="900"/>
      <c r="AB1228" s="900"/>
      <c r="AC1228" s="900"/>
    </row>
    <row r="1229" spans="9:29">
      <c r="I1229" s="900"/>
      <c r="K1229" s="900"/>
      <c r="Q1229" s="900"/>
      <c r="S1229" s="900"/>
      <c r="T1229" s="900"/>
      <c r="U1229" s="900"/>
      <c r="V1229" s="900"/>
      <c r="W1229" s="900"/>
      <c r="X1229" s="900"/>
      <c r="Z1229" s="900"/>
      <c r="AA1229" s="900"/>
      <c r="AB1229" s="900"/>
      <c r="AC1229" s="900"/>
    </row>
    <row r="1230" spans="9:29">
      <c r="I1230" s="900"/>
      <c r="K1230" s="900"/>
      <c r="Q1230" s="900"/>
      <c r="S1230" s="900"/>
      <c r="T1230" s="900"/>
      <c r="U1230" s="900"/>
      <c r="V1230" s="900"/>
      <c r="W1230" s="900"/>
      <c r="X1230" s="900"/>
      <c r="Z1230" s="900"/>
      <c r="AA1230" s="900"/>
      <c r="AB1230" s="900"/>
      <c r="AC1230" s="900"/>
    </row>
    <row r="1231" spans="9:29">
      <c r="I1231" s="900"/>
      <c r="K1231" s="900"/>
      <c r="Q1231" s="900"/>
      <c r="S1231" s="900"/>
      <c r="T1231" s="900"/>
      <c r="U1231" s="900"/>
      <c r="V1231" s="900"/>
      <c r="W1231" s="900"/>
      <c r="X1231" s="900"/>
      <c r="Z1231" s="900"/>
      <c r="AA1231" s="900"/>
      <c r="AB1231" s="900"/>
      <c r="AC1231" s="900"/>
    </row>
    <row r="1232" spans="9:29">
      <c r="I1232" s="900"/>
      <c r="K1232" s="900"/>
      <c r="Q1232" s="900"/>
      <c r="S1232" s="900"/>
      <c r="T1232" s="900"/>
      <c r="U1232" s="900"/>
      <c r="V1232" s="900"/>
      <c r="W1232" s="900"/>
      <c r="X1232" s="900"/>
      <c r="Z1232" s="900"/>
      <c r="AA1232" s="900"/>
      <c r="AB1232" s="900"/>
      <c r="AC1232" s="900"/>
    </row>
    <row r="1233" spans="9:29">
      <c r="I1233" s="900"/>
      <c r="K1233" s="900"/>
      <c r="Q1233" s="900"/>
      <c r="S1233" s="900"/>
      <c r="T1233" s="900"/>
      <c r="U1233" s="900"/>
      <c r="V1233" s="900"/>
      <c r="W1233" s="900"/>
      <c r="X1233" s="900"/>
      <c r="Z1233" s="900"/>
      <c r="AA1233" s="900"/>
      <c r="AB1233" s="900"/>
      <c r="AC1233" s="900"/>
    </row>
    <row r="1234" spans="9:29">
      <c r="I1234" s="900"/>
      <c r="K1234" s="900"/>
      <c r="Q1234" s="900"/>
      <c r="S1234" s="900"/>
      <c r="T1234" s="900"/>
      <c r="U1234" s="900"/>
      <c r="V1234" s="900"/>
      <c r="W1234" s="900"/>
      <c r="X1234" s="900"/>
      <c r="Z1234" s="900"/>
      <c r="AA1234" s="900"/>
      <c r="AB1234" s="900"/>
      <c r="AC1234" s="900"/>
    </row>
    <row r="1235" spans="9:29">
      <c r="I1235" s="900"/>
      <c r="K1235" s="900"/>
      <c r="Q1235" s="900"/>
      <c r="S1235" s="900"/>
      <c r="T1235" s="900"/>
      <c r="U1235" s="900"/>
      <c r="V1235" s="900"/>
      <c r="W1235" s="900"/>
      <c r="X1235" s="900"/>
      <c r="Z1235" s="900"/>
      <c r="AA1235" s="900"/>
      <c r="AB1235" s="900"/>
      <c r="AC1235" s="900"/>
    </row>
    <row r="1236" spans="9:29">
      <c r="I1236" s="900"/>
      <c r="K1236" s="900"/>
      <c r="Q1236" s="900"/>
      <c r="S1236" s="900"/>
      <c r="T1236" s="900"/>
      <c r="U1236" s="900"/>
      <c r="V1236" s="900"/>
      <c r="W1236" s="900"/>
      <c r="X1236" s="900"/>
      <c r="Z1236" s="900"/>
      <c r="AA1236" s="900"/>
      <c r="AB1236" s="900"/>
      <c r="AC1236" s="900"/>
    </row>
    <row r="1237" spans="9:29">
      <c r="I1237" s="900"/>
      <c r="K1237" s="900"/>
      <c r="Q1237" s="900"/>
      <c r="S1237" s="900"/>
      <c r="T1237" s="900"/>
      <c r="U1237" s="900"/>
      <c r="V1237" s="900"/>
      <c r="W1237" s="900"/>
      <c r="X1237" s="900"/>
      <c r="Z1237" s="900"/>
      <c r="AA1237" s="900"/>
      <c r="AB1237" s="900"/>
      <c r="AC1237" s="900"/>
    </row>
    <row r="1238" spans="9:29">
      <c r="I1238" s="900"/>
      <c r="K1238" s="900"/>
      <c r="Q1238" s="900"/>
      <c r="S1238" s="900"/>
      <c r="T1238" s="900"/>
      <c r="U1238" s="900"/>
      <c r="V1238" s="900"/>
      <c r="W1238" s="900"/>
      <c r="X1238" s="900"/>
      <c r="Z1238" s="900"/>
      <c r="AA1238" s="900"/>
      <c r="AB1238" s="900"/>
      <c r="AC1238" s="900"/>
    </row>
    <row r="1239" spans="9:29">
      <c r="I1239" s="900"/>
      <c r="K1239" s="900"/>
      <c r="Q1239" s="900"/>
      <c r="S1239" s="900"/>
      <c r="T1239" s="900"/>
      <c r="U1239" s="900"/>
      <c r="V1239" s="900"/>
      <c r="W1239" s="900"/>
      <c r="X1239" s="900"/>
      <c r="Z1239" s="900"/>
      <c r="AA1239" s="900"/>
      <c r="AB1239" s="900"/>
      <c r="AC1239" s="900"/>
    </row>
    <row r="1240" spans="9:29">
      <c r="I1240" s="900"/>
      <c r="K1240" s="900"/>
      <c r="Q1240" s="900"/>
      <c r="S1240" s="900"/>
      <c r="T1240" s="900"/>
      <c r="U1240" s="900"/>
      <c r="V1240" s="900"/>
      <c r="W1240" s="900"/>
      <c r="X1240" s="900"/>
      <c r="Z1240" s="900"/>
      <c r="AA1240" s="900"/>
      <c r="AB1240" s="900"/>
      <c r="AC1240" s="900"/>
    </row>
    <row r="1241" spans="9:29">
      <c r="I1241" s="900"/>
      <c r="K1241" s="900"/>
      <c r="Q1241" s="900"/>
      <c r="S1241" s="900"/>
      <c r="T1241" s="900"/>
      <c r="U1241" s="900"/>
      <c r="V1241" s="900"/>
      <c r="W1241" s="900"/>
      <c r="X1241" s="900"/>
      <c r="Z1241" s="900"/>
      <c r="AA1241" s="900"/>
      <c r="AB1241" s="900"/>
      <c r="AC1241" s="900"/>
    </row>
    <row r="1242" spans="9:29">
      <c r="I1242" s="900"/>
      <c r="K1242" s="900"/>
      <c r="Q1242" s="900"/>
      <c r="S1242" s="900"/>
      <c r="T1242" s="900"/>
      <c r="U1242" s="900"/>
      <c r="V1242" s="900"/>
      <c r="W1242" s="900"/>
      <c r="X1242" s="900"/>
      <c r="Z1242" s="900"/>
      <c r="AA1242" s="900"/>
      <c r="AB1242" s="900"/>
      <c r="AC1242" s="900"/>
    </row>
    <row r="1243" spans="9:29">
      <c r="I1243" s="900"/>
      <c r="K1243" s="900"/>
      <c r="Q1243" s="900"/>
      <c r="S1243" s="900"/>
      <c r="T1243" s="900"/>
      <c r="U1243" s="900"/>
      <c r="V1243" s="900"/>
      <c r="W1243" s="900"/>
      <c r="X1243" s="900"/>
      <c r="Z1243" s="900"/>
      <c r="AA1243" s="900"/>
      <c r="AB1243" s="900"/>
      <c r="AC1243" s="900"/>
    </row>
    <row r="1244" spans="9:29">
      <c r="I1244" s="900"/>
      <c r="K1244" s="900"/>
      <c r="Q1244" s="900"/>
      <c r="S1244" s="900"/>
      <c r="T1244" s="900"/>
      <c r="U1244" s="900"/>
      <c r="V1244" s="900"/>
      <c r="W1244" s="900"/>
      <c r="X1244" s="900"/>
      <c r="Z1244" s="900"/>
      <c r="AA1244" s="900"/>
      <c r="AB1244" s="900"/>
      <c r="AC1244" s="900"/>
    </row>
    <row r="1245" spans="9:29">
      <c r="I1245" s="900"/>
      <c r="K1245" s="900"/>
      <c r="Q1245" s="900"/>
      <c r="S1245" s="900"/>
      <c r="T1245" s="900"/>
      <c r="U1245" s="900"/>
      <c r="V1245" s="900"/>
      <c r="W1245" s="900"/>
      <c r="X1245" s="900"/>
      <c r="Z1245" s="900"/>
      <c r="AA1245" s="900"/>
      <c r="AB1245" s="900"/>
      <c r="AC1245" s="900"/>
    </row>
    <row r="1246" spans="9:29">
      <c r="I1246" s="900"/>
      <c r="K1246" s="900"/>
      <c r="Q1246" s="900"/>
      <c r="S1246" s="900"/>
      <c r="T1246" s="900"/>
      <c r="U1246" s="900"/>
      <c r="V1246" s="900"/>
      <c r="W1246" s="900"/>
      <c r="X1246" s="900"/>
      <c r="Z1246" s="900"/>
      <c r="AA1246" s="900"/>
      <c r="AB1246" s="900"/>
      <c r="AC1246" s="900"/>
    </row>
    <row r="1247" spans="9:29">
      <c r="I1247" s="900"/>
      <c r="K1247" s="900"/>
      <c r="Q1247" s="900"/>
      <c r="S1247" s="900"/>
      <c r="T1247" s="900"/>
      <c r="U1247" s="900"/>
      <c r="V1247" s="900"/>
      <c r="W1247" s="900"/>
      <c r="X1247" s="900"/>
      <c r="Z1247" s="900"/>
      <c r="AA1247" s="900"/>
      <c r="AB1247" s="900"/>
      <c r="AC1247" s="900"/>
    </row>
    <row r="1248" spans="9:29">
      <c r="I1248" s="900"/>
      <c r="K1248" s="900"/>
      <c r="Q1248" s="900"/>
      <c r="S1248" s="900"/>
      <c r="T1248" s="900"/>
      <c r="U1248" s="900"/>
      <c r="V1248" s="900"/>
      <c r="W1248" s="900"/>
      <c r="X1248" s="900"/>
      <c r="Z1248" s="900"/>
      <c r="AA1248" s="900"/>
      <c r="AB1248" s="900"/>
      <c r="AC1248" s="900"/>
    </row>
    <row r="1249" spans="9:29">
      <c r="I1249" s="900"/>
      <c r="K1249" s="900"/>
      <c r="Q1249" s="900"/>
      <c r="S1249" s="900"/>
      <c r="T1249" s="900"/>
      <c r="U1249" s="900"/>
      <c r="V1249" s="900"/>
      <c r="W1249" s="900"/>
      <c r="X1249" s="900"/>
      <c r="Z1249" s="900"/>
      <c r="AA1249" s="900"/>
      <c r="AB1249" s="900"/>
      <c r="AC1249" s="900"/>
    </row>
    <row r="1250" spans="9:29">
      <c r="I1250" s="900"/>
      <c r="K1250" s="900"/>
      <c r="Q1250" s="900"/>
      <c r="S1250" s="900"/>
      <c r="T1250" s="900"/>
      <c r="U1250" s="900"/>
      <c r="V1250" s="900"/>
      <c r="W1250" s="900"/>
      <c r="X1250" s="900"/>
      <c r="Z1250" s="900"/>
      <c r="AA1250" s="900"/>
      <c r="AB1250" s="900"/>
      <c r="AC1250" s="900"/>
    </row>
    <row r="1251" spans="9:29">
      <c r="I1251" s="900"/>
      <c r="K1251" s="900"/>
      <c r="Q1251" s="900"/>
      <c r="S1251" s="900"/>
      <c r="T1251" s="900"/>
      <c r="U1251" s="900"/>
      <c r="V1251" s="900"/>
      <c r="W1251" s="900"/>
      <c r="X1251" s="900"/>
      <c r="Z1251" s="900"/>
      <c r="AA1251" s="900"/>
      <c r="AB1251" s="900"/>
      <c r="AC1251" s="900"/>
    </row>
    <row r="1252" spans="9:29">
      <c r="I1252" s="900"/>
      <c r="K1252" s="900"/>
      <c r="Q1252" s="900"/>
      <c r="S1252" s="900"/>
      <c r="T1252" s="900"/>
      <c r="U1252" s="900"/>
      <c r="V1252" s="900"/>
      <c r="W1252" s="900"/>
      <c r="X1252" s="900"/>
      <c r="Z1252" s="900"/>
      <c r="AA1252" s="900"/>
      <c r="AB1252" s="900"/>
      <c r="AC1252" s="900"/>
    </row>
    <row r="1253" spans="9:29">
      <c r="I1253" s="900"/>
      <c r="K1253" s="900"/>
      <c r="Q1253" s="900"/>
      <c r="S1253" s="900"/>
      <c r="T1253" s="900"/>
      <c r="U1253" s="900"/>
      <c r="V1253" s="900"/>
      <c r="W1253" s="900"/>
      <c r="X1253" s="900"/>
      <c r="Z1253" s="900"/>
      <c r="AA1253" s="900"/>
      <c r="AB1253" s="900"/>
      <c r="AC1253" s="900"/>
    </row>
    <row r="1254" spans="9:29">
      <c r="I1254" s="900"/>
      <c r="K1254" s="900"/>
      <c r="Q1254" s="900"/>
      <c r="S1254" s="900"/>
      <c r="T1254" s="900"/>
      <c r="U1254" s="900"/>
      <c r="V1254" s="900"/>
      <c r="W1254" s="900"/>
      <c r="X1254" s="900"/>
      <c r="Z1254" s="900"/>
      <c r="AA1254" s="900"/>
      <c r="AB1254" s="900"/>
      <c r="AC1254" s="900"/>
    </row>
    <row r="1255" spans="9:29">
      <c r="I1255" s="900"/>
      <c r="K1255" s="900"/>
      <c r="Q1255" s="900"/>
      <c r="S1255" s="900"/>
      <c r="T1255" s="900"/>
      <c r="U1255" s="900"/>
      <c r="V1255" s="900"/>
      <c r="W1255" s="900"/>
      <c r="X1255" s="900"/>
      <c r="Z1255" s="900"/>
      <c r="AA1255" s="900"/>
      <c r="AB1255" s="900"/>
      <c r="AC1255" s="900"/>
    </row>
    <row r="1256" spans="9:29">
      <c r="I1256" s="900"/>
      <c r="K1256" s="900"/>
      <c r="Q1256" s="900"/>
      <c r="S1256" s="900"/>
      <c r="T1256" s="900"/>
      <c r="U1256" s="900"/>
      <c r="V1256" s="900"/>
      <c r="W1256" s="900"/>
      <c r="X1256" s="900"/>
      <c r="Z1256" s="900"/>
      <c r="AA1256" s="900"/>
      <c r="AB1256" s="900"/>
      <c r="AC1256" s="900"/>
    </row>
    <row r="1257" spans="9:29">
      <c r="I1257" s="900"/>
      <c r="K1257" s="900"/>
      <c r="Q1257" s="900"/>
      <c r="S1257" s="900"/>
      <c r="T1257" s="900"/>
      <c r="U1257" s="900"/>
      <c r="V1257" s="900"/>
      <c r="W1257" s="900"/>
      <c r="X1257" s="900"/>
      <c r="Z1257" s="900"/>
      <c r="AA1257" s="900"/>
      <c r="AB1257" s="900"/>
      <c r="AC1257" s="900"/>
    </row>
    <row r="1258" spans="9:29">
      <c r="I1258" s="900"/>
      <c r="K1258" s="900"/>
      <c r="Q1258" s="900"/>
      <c r="S1258" s="900"/>
      <c r="T1258" s="900"/>
      <c r="U1258" s="900"/>
      <c r="V1258" s="900"/>
      <c r="W1258" s="900"/>
      <c r="X1258" s="900"/>
      <c r="Z1258" s="900"/>
      <c r="AA1258" s="900"/>
      <c r="AB1258" s="900"/>
      <c r="AC1258" s="900"/>
    </row>
    <row r="1259" spans="9:29">
      <c r="I1259" s="900"/>
      <c r="K1259" s="900"/>
      <c r="Q1259" s="900"/>
      <c r="S1259" s="900"/>
      <c r="T1259" s="900"/>
      <c r="U1259" s="900"/>
      <c r="V1259" s="900"/>
      <c r="W1259" s="900"/>
      <c r="X1259" s="900"/>
      <c r="Z1259" s="900"/>
      <c r="AA1259" s="900"/>
      <c r="AB1259" s="900"/>
      <c r="AC1259" s="900"/>
    </row>
    <row r="1260" spans="9:29">
      <c r="I1260" s="900"/>
      <c r="K1260" s="900"/>
      <c r="Q1260" s="900"/>
      <c r="S1260" s="900"/>
      <c r="T1260" s="900"/>
      <c r="U1260" s="900"/>
      <c r="V1260" s="900"/>
      <c r="W1260" s="900"/>
      <c r="X1260" s="900"/>
      <c r="Z1260" s="900"/>
      <c r="AA1260" s="900"/>
      <c r="AB1260" s="900"/>
      <c r="AC1260" s="900"/>
    </row>
    <row r="1261" spans="9:29">
      <c r="I1261" s="900"/>
      <c r="K1261" s="900"/>
      <c r="Q1261" s="900"/>
      <c r="S1261" s="900"/>
      <c r="T1261" s="900"/>
      <c r="U1261" s="900"/>
      <c r="V1261" s="900"/>
      <c r="W1261" s="900"/>
      <c r="X1261" s="900"/>
      <c r="Z1261" s="900"/>
      <c r="AA1261" s="900"/>
      <c r="AB1261" s="900"/>
      <c r="AC1261" s="900"/>
    </row>
    <row r="1262" spans="9:29">
      <c r="I1262" s="900"/>
      <c r="K1262" s="900"/>
      <c r="Q1262" s="900"/>
      <c r="S1262" s="900"/>
      <c r="T1262" s="900"/>
      <c r="U1262" s="900"/>
      <c r="V1262" s="900"/>
      <c r="W1262" s="900"/>
      <c r="X1262" s="900"/>
      <c r="Z1262" s="900"/>
      <c r="AA1262" s="900"/>
      <c r="AB1262" s="900"/>
      <c r="AC1262" s="900"/>
    </row>
    <row r="1263" spans="9:29">
      <c r="I1263" s="900"/>
      <c r="K1263" s="900"/>
      <c r="Q1263" s="900"/>
      <c r="S1263" s="900"/>
      <c r="T1263" s="900"/>
      <c r="U1263" s="900"/>
      <c r="V1263" s="900"/>
      <c r="W1263" s="900"/>
      <c r="X1263" s="900"/>
      <c r="Z1263" s="900"/>
      <c r="AA1263" s="900"/>
      <c r="AB1263" s="900"/>
      <c r="AC1263" s="900"/>
    </row>
    <row r="1264" spans="9:29">
      <c r="I1264" s="900"/>
      <c r="K1264" s="900"/>
      <c r="Q1264" s="900"/>
      <c r="S1264" s="900"/>
      <c r="T1264" s="900"/>
      <c r="U1264" s="900"/>
      <c r="V1264" s="900"/>
      <c r="W1264" s="900"/>
      <c r="X1264" s="900"/>
      <c r="Z1264" s="900"/>
      <c r="AA1264" s="900"/>
      <c r="AB1264" s="900"/>
      <c r="AC1264" s="900"/>
    </row>
    <row r="1265" spans="9:29">
      <c r="I1265" s="900"/>
      <c r="K1265" s="900"/>
      <c r="Q1265" s="900"/>
      <c r="S1265" s="900"/>
      <c r="T1265" s="900"/>
      <c r="U1265" s="900"/>
      <c r="V1265" s="900"/>
      <c r="W1265" s="900"/>
      <c r="X1265" s="900"/>
      <c r="Z1265" s="900"/>
      <c r="AA1265" s="900"/>
      <c r="AB1265" s="900"/>
      <c r="AC1265" s="900"/>
    </row>
    <row r="1266" spans="9:29">
      <c r="I1266" s="900"/>
      <c r="K1266" s="900"/>
      <c r="Q1266" s="900"/>
      <c r="S1266" s="900"/>
      <c r="T1266" s="900"/>
      <c r="U1266" s="900"/>
      <c r="V1266" s="900"/>
      <c r="W1266" s="900"/>
      <c r="X1266" s="900"/>
      <c r="Z1266" s="900"/>
      <c r="AA1266" s="900"/>
      <c r="AB1266" s="900"/>
      <c r="AC1266" s="900"/>
    </row>
    <row r="1267" spans="9:29">
      <c r="I1267" s="900"/>
      <c r="K1267" s="900"/>
      <c r="Q1267" s="900"/>
      <c r="S1267" s="900"/>
      <c r="T1267" s="900"/>
      <c r="U1267" s="900"/>
      <c r="V1267" s="900"/>
      <c r="W1267" s="900"/>
      <c r="X1267" s="900"/>
      <c r="Z1267" s="900"/>
      <c r="AA1267" s="900"/>
      <c r="AB1267" s="900"/>
      <c r="AC1267" s="900"/>
    </row>
    <row r="1268" spans="9:29">
      <c r="I1268" s="900"/>
      <c r="K1268" s="900"/>
      <c r="Q1268" s="900"/>
      <c r="S1268" s="900"/>
      <c r="T1268" s="900"/>
      <c r="U1268" s="900"/>
      <c r="V1268" s="900"/>
      <c r="W1268" s="900"/>
      <c r="X1268" s="900"/>
      <c r="Z1268" s="900"/>
      <c r="AA1268" s="900"/>
      <c r="AB1268" s="900"/>
      <c r="AC1268" s="900"/>
    </row>
    <row r="1269" spans="9:29">
      <c r="I1269" s="900"/>
      <c r="K1269" s="900"/>
      <c r="Q1269" s="900"/>
      <c r="S1269" s="900"/>
      <c r="T1269" s="900"/>
      <c r="U1269" s="900"/>
      <c r="V1269" s="900"/>
      <c r="W1269" s="900"/>
      <c r="X1269" s="900"/>
      <c r="Z1269" s="900"/>
      <c r="AA1269" s="900"/>
      <c r="AB1269" s="900"/>
      <c r="AC1269" s="900"/>
    </row>
    <row r="1270" spans="9:29">
      <c r="I1270" s="900"/>
      <c r="K1270" s="900"/>
      <c r="Q1270" s="900"/>
      <c r="S1270" s="900"/>
      <c r="T1270" s="900"/>
      <c r="U1270" s="900"/>
      <c r="V1270" s="900"/>
      <c r="W1270" s="900"/>
      <c r="X1270" s="900"/>
      <c r="Z1270" s="900"/>
      <c r="AA1270" s="900"/>
      <c r="AB1270" s="900"/>
      <c r="AC1270" s="900"/>
    </row>
    <row r="1271" spans="9:29">
      <c r="I1271" s="900"/>
      <c r="K1271" s="900"/>
      <c r="Q1271" s="900"/>
      <c r="S1271" s="900"/>
      <c r="T1271" s="900"/>
      <c r="U1271" s="900"/>
      <c r="V1271" s="900"/>
      <c r="W1271" s="900"/>
      <c r="X1271" s="900"/>
      <c r="Z1271" s="900"/>
      <c r="AA1271" s="900"/>
      <c r="AB1271" s="900"/>
      <c r="AC1271" s="900"/>
    </row>
    <row r="1272" spans="9:29">
      <c r="I1272" s="900"/>
      <c r="K1272" s="900"/>
      <c r="Q1272" s="900"/>
      <c r="S1272" s="900"/>
      <c r="T1272" s="900"/>
      <c r="U1272" s="900"/>
      <c r="V1272" s="900"/>
      <c r="W1272" s="900"/>
      <c r="X1272" s="900"/>
      <c r="Z1272" s="900"/>
      <c r="AA1272" s="900"/>
      <c r="AB1272" s="900"/>
      <c r="AC1272" s="900"/>
    </row>
    <row r="1273" spans="9:29">
      <c r="I1273" s="900"/>
      <c r="K1273" s="900"/>
      <c r="Q1273" s="900"/>
      <c r="S1273" s="900"/>
      <c r="T1273" s="900"/>
      <c r="U1273" s="900"/>
      <c r="V1273" s="900"/>
      <c r="W1273" s="900"/>
      <c r="X1273" s="900"/>
      <c r="Z1273" s="900"/>
      <c r="AA1273" s="900"/>
      <c r="AB1273" s="900"/>
      <c r="AC1273" s="900"/>
    </row>
    <row r="1274" spans="9:29">
      <c r="I1274" s="900"/>
      <c r="K1274" s="900"/>
      <c r="Q1274" s="900"/>
      <c r="S1274" s="900"/>
      <c r="T1274" s="900"/>
      <c r="U1274" s="900"/>
      <c r="V1274" s="900"/>
      <c r="W1274" s="900"/>
      <c r="X1274" s="900"/>
      <c r="Z1274" s="900"/>
      <c r="AA1274" s="900"/>
      <c r="AB1274" s="900"/>
      <c r="AC1274" s="900"/>
    </row>
    <row r="1275" spans="9:29">
      <c r="I1275" s="900"/>
      <c r="K1275" s="900"/>
      <c r="Q1275" s="900"/>
      <c r="S1275" s="900"/>
      <c r="T1275" s="900"/>
      <c r="U1275" s="900"/>
      <c r="V1275" s="900"/>
      <c r="W1275" s="900"/>
      <c r="X1275" s="900"/>
      <c r="Z1275" s="900"/>
      <c r="AA1275" s="900"/>
      <c r="AB1275" s="900"/>
      <c r="AC1275" s="900"/>
    </row>
    <row r="1276" spans="9:29">
      <c r="I1276" s="900"/>
      <c r="K1276" s="900"/>
      <c r="Q1276" s="900"/>
      <c r="S1276" s="900"/>
      <c r="T1276" s="900"/>
      <c r="U1276" s="900"/>
      <c r="V1276" s="900"/>
      <c r="W1276" s="900"/>
      <c r="X1276" s="900"/>
      <c r="Z1276" s="900"/>
      <c r="AA1276" s="900"/>
      <c r="AB1276" s="900"/>
      <c r="AC1276" s="900"/>
    </row>
    <row r="1277" spans="9:29">
      <c r="I1277" s="900"/>
      <c r="K1277" s="900"/>
      <c r="Q1277" s="900"/>
      <c r="S1277" s="900"/>
      <c r="T1277" s="900"/>
      <c r="U1277" s="900"/>
      <c r="V1277" s="900"/>
      <c r="W1277" s="900"/>
      <c r="X1277" s="900"/>
      <c r="Z1277" s="900"/>
      <c r="AA1277" s="900"/>
      <c r="AB1277" s="900"/>
      <c r="AC1277" s="900"/>
    </row>
    <row r="1278" spans="9:29">
      <c r="I1278" s="900"/>
      <c r="K1278" s="900"/>
      <c r="Q1278" s="900"/>
      <c r="S1278" s="900"/>
      <c r="T1278" s="900"/>
      <c r="U1278" s="900"/>
      <c r="V1278" s="900"/>
      <c r="W1278" s="900"/>
      <c r="X1278" s="900"/>
      <c r="Z1278" s="900"/>
      <c r="AA1278" s="900"/>
      <c r="AB1278" s="900"/>
      <c r="AC1278" s="900"/>
    </row>
    <row r="1279" spans="9:29">
      <c r="I1279" s="900"/>
      <c r="K1279" s="900"/>
      <c r="Q1279" s="900"/>
      <c r="S1279" s="900"/>
      <c r="T1279" s="900"/>
      <c r="U1279" s="900"/>
      <c r="V1279" s="900"/>
      <c r="W1279" s="900"/>
      <c r="X1279" s="900"/>
      <c r="Z1279" s="900"/>
      <c r="AA1279" s="900"/>
      <c r="AB1279" s="900"/>
      <c r="AC1279" s="900"/>
    </row>
    <row r="1280" spans="9:29">
      <c r="I1280" s="900"/>
      <c r="K1280" s="900"/>
      <c r="Q1280" s="900"/>
      <c r="S1280" s="900"/>
      <c r="T1280" s="900"/>
      <c r="U1280" s="900"/>
      <c r="V1280" s="900"/>
      <c r="W1280" s="900"/>
      <c r="X1280" s="900"/>
      <c r="Z1280" s="900"/>
      <c r="AA1280" s="900"/>
      <c r="AB1280" s="900"/>
      <c r="AC1280" s="900"/>
    </row>
    <row r="1281" spans="9:29">
      <c r="I1281" s="900"/>
      <c r="K1281" s="900"/>
      <c r="Q1281" s="900"/>
      <c r="S1281" s="900"/>
      <c r="T1281" s="900"/>
      <c r="U1281" s="900"/>
      <c r="V1281" s="900"/>
      <c r="W1281" s="900"/>
      <c r="X1281" s="900"/>
      <c r="Z1281" s="900"/>
      <c r="AA1281" s="900"/>
      <c r="AB1281" s="900"/>
      <c r="AC1281" s="900"/>
    </row>
    <row r="1282" spans="9:29">
      <c r="I1282" s="900"/>
      <c r="K1282" s="900"/>
      <c r="Q1282" s="900"/>
      <c r="S1282" s="900"/>
      <c r="T1282" s="900"/>
      <c r="U1282" s="900"/>
      <c r="V1282" s="900"/>
      <c r="W1282" s="900"/>
      <c r="X1282" s="900"/>
      <c r="Z1282" s="900"/>
      <c r="AA1282" s="900"/>
      <c r="AB1282" s="900"/>
      <c r="AC1282" s="900"/>
    </row>
    <row r="1283" spans="9:29">
      <c r="I1283" s="900"/>
      <c r="K1283" s="900"/>
      <c r="Q1283" s="900"/>
      <c r="S1283" s="900"/>
      <c r="T1283" s="900"/>
      <c r="U1283" s="900"/>
      <c r="V1283" s="900"/>
      <c r="W1283" s="900"/>
      <c r="X1283" s="900"/>
      <c r="Z1283" s="900"/>
      <c r="AA1283" s="900"/>
      <c r="AB1283" s="900"/>
      <c r="AC1283" s="900"/>
    </row>
    <row r="1284" spans="9:29">
      <c r="I1284" s="900"/>
      <c r="K1284" s="900"/>
      <c r="Q1284" s="900"/>
      <c r="S1284" s="900"/>
      <c r="T1284" s="900"/>
      <c r="U1284" s="900"/>
      <c r="V1284" s="900"/>
      <c r="W1284" s="900"/>
      <c r="X1284" s="900"/>
      <c r="Z1284" s="900"/>
      <c r="AA1284" s="900"/>
      <c r="AB1284" s="900"/>
      <c r="AC1284" s="900"/>
    </row>
    <row r="1285" spans="9:29">
      <c r="I1285" s="900"/>
      <c r="K1285" s="900"/>
      <c r="Q1285" s="900"/>
      <c r="S1285" s="900"/>
      <c r="T1285" s="900"/>
      <c r="U1285" s="900"/>
      <c r="V1285" s="900"/>
      <c r="W1285" s="900"/>
      <c r="X1285" s="900"/>
      <c r="Z1285" s="900"/>
      <c r="AA1285" s="900"/>
      <c r="AB1285" s="900"/>
      <c r="AC1285" s="900"/>
    </row>
    <row r="1286" spans="9:29">
      <c r="I1286" s="900"/>
      <c r="K1286" s="900"/>
      <c r="Q1286" s="900"/>
      <c r="S1286" s="900"/>
      <c r="T1286" s="900"/>
      <c r="U1286" s="900"/>
      <c r="V1286" s="900"/>
      <c r="W1286" s="900"/>
      <c r="X1286" s="900"/>
      <c r="Z1286" s="900"/>
      <c r="AA1286" s="900"/>
      <c r="AB1286" s="900"/>
      <c r="AC1286" s="900"/>
    </row>
    <row r="1287" spans="9:29">
      <c r="I1287" s="900"/>
      <c r="K1287" s="900"/>
      <c r="Q1287" s="900"/>
      <c r="S1287" s="900"/>
      <c r="T1287" s="900"/>
      <c r="U1287" s="900"/>
      <c r="V1287" s="900"/>
      <c r="W1287" s="900"/>
      <c r="X1287" s="900"/>
      <c r="Z1287" s="900"/>
      <c r="AA1287" s="900"/>
      <c r="AB1287" s="900"/>
      <c r="AC1287" s="900"/>
    </row>
    <row r="1288" spans="9:29">
      <c r="I1288" s="900"/>
      <c r="K1288" s="900"/>
      <c r="Q1288" s="900"/>
      <c r="S1288" s="900"/>
      <c r="T1288" s="900"/>
      <c r="U1288" s="900"/>
      <c r="V1288" s="900"/>
      <c r="W1288" s="900"/>
      <c r="X1288" s="900"/>
      <c r="Z1288" s="900"/>
      <c r="AA1288" s="900"/>
      <c r="AB1288" s="900"/>
      <c r="AC1288" s="900"/>
    </row>
    <row r="1289" spans="9:29">
      <c r="I1289" s="900"/>
      <c r="K1289" s="900"/>
      <c r="Q1289" s="900"/>
      <c r="S1289" s="900"/>
      <c r="T1289" s="900"/>
      <c r="U1289" s="900"/>
      <c r="V1289" s="900"/>
      <c r="W1289" s="900"/>
      <c r="X1289" s="900"/>
      <c r="Z1289" s="900"/>
      <c r="AA1289" s="900"/>
      <c r="AB1289" s="900"/>
      <c r="AC1289" s="900"/>
    </row>
    <row r="1290" spans="9:29">
      <c r="I1290" s="900"/>
      <c r="K1290" s="900"/>
      <c r="Q1290" s="900"/>
      <c r="S1290" s="900"/>
      <c r="T1290" s="900"/>
      <c r="U1290" s="900"/>
      <c r="V1290" s="900"/>
      <c r="W1290" s="900"/>
      <c r="X1290" s="900"/>
      <c r="Z1290" s="900"/>
      <c r="AA1290" s="900"/>
      <c r="AB1290" s="900"/>
      <c r="AC1290" s="900"/>
    </row>
    <row r="1291" spans="9:29">
      <c r="I1291" s="900"/>
      <c r="K1291" s="900"/>
      <c r="Q1291" s="900"/>
      <c r="S1291" s="900"/>
      <c r="T1291" s="900"/>
      <c r="U1291" s="900"/>
      <c r="V1291" s="900"/>
      <c r="W1291" s="900"/>
      <c r="X1291" s="900"/>
      <c r="Z1291" s="900"/>
      <c r="AA1291" s="900"/>
      <c r="AB1291" s="900"/>
      <c r="AC1291" s="900"/>
    </row>
    <row r="1292" spans="9:29">
      <c r="I1292" s="900"/>
      <c r="K1292" s="900"/>
      <c r="Q1292" s="900"/>
      <c r="S1292" s="900"/>
      <c r="T1292" s="900"/>
      <c r="U1292" s="900"/>
      <c r="V1292" s="900"/>
      <c r="W1292" s="900"/>
      <c r="X1292" s="900"/>
      <c r="Z1292" s="900"/>
      <c r="AA1292" s="900"/>
      <c r="AB1292" s="900"/>
      <c r="AC1292" s="900"/>
    </row>
    <row r="1293" spans="9:29">
      <c r="I1293" s="900"/>
      <c r="K1293" s="900"/>
      <c r="Q1293" s="900"/>
      <c r="S1293" s="900"/>
      <c r="T1293" s="900"/>
      <c r="U1293" s="900"/>
      <c r="V1293" s="900"/>
      <c r="W1293" s="900"/>
      <c r="X1293" s="900"/>
      <c r="Z1293" s="900"/>
      <c r="AA1293" s="900"/>
      <c r="AB1293" s="900"/>
      <c r="AC1293" s="900"/>
    </row>
    <row r="1294" spans="9:29">
      <c r="I1294" s="900"/>
      <c r="K1294" s="900"/>
      <c r="Q1294" s="900"/>
      <c r="S1294" s="900"/>
      <c r="T1294" s="900"/>
      <c r="U1294" s="900"/>
      <c r="V1294" s="900"/>
      <c r="W1294" s="900"/>
      <c r="X1294" s="900"/>
      <c r="Z1294" s="900"/>
      <c r="AA1294" s="900"/>
      <c r="AB1294" s="900"/>
      <c r="AC1294" s="900"/>
    </row>
    <row r="1295" spans="9:29">
      <c r="I1295" s="900"/>
      <c r="K1295" s="900"/>
      <c r="Q1295" s="900"/>
      <c r="S1295" s="900"/>
      <c r="T1295" s="900"/>
      <c r="U1295" s="900"/>
      <c r="V1295" s="900"/>
      <c r="W1295" s="900"/>
      <c r="X1295" s="900"/>
      <c r="Z1295" s="900"/>
      <c r="AA1295" s="900"/>
      <c r="AB1295" s="900"/>
      <c r="AC1295" s="900"/>
    </row>
    <row r="1296" spans="9:29">
      <c r="I1296" s="900"/>
      <c r="K1296" s="900"/>
      <c r="Q1296" s="900"/>
      <c r="S1296" s="900"/>
      <c r="T1296" s="900"/>
      <c r="U1296" s="900"/>
      <c r="V1296" s="900"/>
      <c r="W1296" s="900"/>
      <c r="X1296" s="900"/>
      <c r="Z1296" s="900"/>
      <c r="AA1296" s="900"/>
      <c r="AB1296" s="900"/>
      <c r="AC1296" s="900"/>
    </row>
    <row r="1297" spans="9:29">
      <c r="I1297" s="900"/>
      <c r="K1297" s="900"/>
      <c r="Q1297" s="900"/>
      <c r="S1297" s="900"/>
      <c r="T1297" s="900"/>
      <c r="U1297" s="900"/>
      <c r="V1297" s="900"/>
      <c r="W1297" s="900"/>
      <c r="X1297" s="900"/>
      <c r="Z1297" s="900"/>
      <c r="AA1297" s="900"/>
      <c r="AB1297" s="900"/>
      <c r="AC1297" s="900"/>
    </row>
    <row r="1298" spans="9:29">
      <c r="I1298" s="900"/>
      <c r="K1298" s="900"/>
      <c r="Q1298" s="900"/>
      <c r="S1298" s="900"/>
      <c r="T1298" s="900"/>
      <c r="U1298" s="900"/>
      <c r="V1298" s="900"/>
      <c r="W1298" s="900"/>
      <c r="X1298" s="900"/>
      <c r="Z1298" s="900"/>
      <c r="AA1298" s="900"/>
      <c r="AB1298" s="900"/>
      <c r="AC1298" s="900"/>
    </row>
    <row r="1299" spans="9:29">
      <c r="I1299" s="900"/>
      <c r="K1299" s="900"/>
      <c r="Q1299" s="900"/>
      <c r="S1299" s="900"/>
      <c r="T1299" s="900"/>
      <c r="U1299" s="900"/>
      <c r="V1299" s="900"/>
      <c r="W1299" s="900"/>
      <c r="X1299" s="900"/>
      <c r="Z1299" s="900"/>
      <c r="AA1299" s="900"/>
      <c r="AB1299" s="900"/>
      <c r="AC1299" s="900"/>
    </row>
    <row r="1300" spans="9:29">
      <c r="I1300" s="900"/>
      <c r="K1300" s="900"/>
      <c r="Q1300" s="900"/>
      <c r="S1300" s="900"/>
      <c r="T1300" s="900"/>
      <c r="U1300" s="900"/>
      <c r="V1300" s="900"/>
      <c r="W1300" s="900"/>
      <c r="X1300" s="900"/>
      <c r="Z1300" s="900"/>
      <c r="AA1300" s="900"/>
      <c r="AB1300" s="900"/>
      <c r="AC1300" s="900"/>
    </row>
    <row r="1301" spans="9:29">
      <c r="I1301" s="900"/>
      <c r="K1301" s="900"/>
      <c r="Q1301" s="900"/>
      <c r="S1301" s="900"/>
      <c r="T1301" s="900"/>
      <c r="U1301" s="900"/>
      <c r="V1301" s="900"/>
      <c r="W1301" s="900"/>
      <c r="X1301" s="900"/>
      <c r="Z1301" s="900"/>
      <c r="AA1301" s="900"/>
      <c r="AB1301" s="900"/>
      <c r="AC1301" s="900"/>
    </row>
    <row r="1302" spans="9:29">
      <c r="I1302" s="900"/>
      <c r="K1302" s="900"/>
      <c r="Q1302" s="900"/>
      <c r="S1302" s="900"/>
      <c r="T1302" s="900"/>
      <c r="U1302" s="900"/>
      <c r="V1302" s="900"/>
      <c r="W1302" s="900"/>
      <c r="X1302" s="900"/>
      <c r="Z1302" s="900"/>
      <c r="AA1302" s="900"/>
      <c r="AB1302" s="900"/>
      <c r="AC1302" s="900"/>
    </row>
    <row r="1303" spans="9:29">
      <c r="I1303" s="900"/>
      <c r="K1303" s="900"/>
      <c r="Q1303" s="900"/>
      <c r="S1303" s="900"/>
      <c r="T1303" s="900"/>
      <c r="U1303" s="900"/>
      <c r="V1303" s="900"/>
      <c r="W1303" s="900"/>
      <c r="X1303" s="900"/>
      <c r="Z1303" s="900"/>
      <c r="AA1303" s="900"/>
      <c r="AB1303" s="900"/>
      <c r="AC1303" s="900"/>
    </row>
    <row r="1304" spans="9:29">
      <c r="I1304" s="900"/>
      <c r="K1304" s="900"/>
      <c r="Q1304" s="900"/>
      <c r="S1304" s="900"/>
      <c r="T1304" s="900"/>
      <c r="U1304" s="900"/>
      <c r="V1304" s="900"/>
      <c r="W1304" s="900"/>
      <c r="X1304" s="900"/>
      <c r="Z1304" s="900"/>
      <c r="AA1304" s="900"/>
      <c r="AB1304" s="900"/>
      <c r="AC1304" s="900"/>
    </row>
    <row r="1305" spans="9:29">
      <c r="I1305" s="900"/>
      <c r="K1305" s="900"/>
      <c r="Q1305" s="900"/>
      <c r="S1305" s="900"/>
      <c r="T1305" s="900"/>
      <c r="U1305" s="900"/>
      <c r="V1305" s="900"/>
      <c r="W1305" s="900"/>
      <c r="X1305" s="900"/>
      <c r="Z1305" s="900"/>
      <c r="AA1305" s="900"/>
      <c r="AB1305" s="900"/>
      <c r="AC1305" s="900"/>
    </row>
    <row r="1306" spans="9:29">
      <c r="I1306" s="900"/>
      <c r="K1306" s="900"/>
      <c r="Q1306" s="900"/>
      <c r="S1306" s="900"/>
      <c r="T1306" s="900"/>
      <c r="U1306" s="900"/>
      <c r="V1306" s="900"/>
      <c r="W1306" s="900"/>
      <c r="X1306" s="900"/>
      <c r="Z1306" s="900"/>
      <c r="AA1306" s="900"/>
      <c r="AB1306" s="900"/>
      <c r="AC1306" s="900"/>
    </row>
    <row r="1307" spans="9:29">
      <c r="I1307" s="900"/>
      <c r="K1307" s="900"/>
      <c r="Q1307" s="900"/>
      <c r="S1307" s="900"/>
      <c r="T1307" s="900"/>
      <c r="U1307" s="900"/>
      <c r="V1307" s="900"/>
      <c r="W1307" s="900"/>
      <c r="X1307" s="900"/>
      <c r="Z1307" s="900"/>
      <c r="AA1307" s="900"/>
      <c r="AB1307" s="900"/>
      <c r="AC1307" s="900"/>
    </row>
    <row r="1308" spans="9:29">
      <c r="I1308" s="900"/>
      <c r="K1308" s="900"/>
      <c r="Q1308" s="900"/>
      <c r="S1308" s="900"/>
      <c r="T1308" s="900"/>
      <c r="U1308" s="900"/>
      <c r="V1308" s="900"/>
      <c r="W1308" s="900"/>
      <c r="X1308" s="900"/>
      <c r="Z1308" s="900"/>
      <c r="AA1308" s="900"/>
      <c r="AB1308" s="900"/>
      <c r="AC1308" s="900"/>
    </row>
    <row r="1309" spans="9:29">
      <c r="I1309" s="900"/>
      <c r="K1309" s="900"/>
      <c r="Q1309" s="900"/>
      <c r="S1309" s="900"/>
      <c r="T1309" s="900"/>
      <c r="U1309" s="900"/>
      <c r="V1309" s="900"/>
      <c r="W1309" s="900"/>
      <c r="X1309" s="900"/>
      <c r="Z1309" s="900"/>
      <c r="AA1309" s="900"/>
      <c r="AB1309" s="900"/>
      <c r="AC1309" s="900"/>
    </row>
    <row r="1310" spans="9:29">
      <c r="I1310" s="900"/>
      <c r="K1310" s="900"/>
      <c r="Q1310" s="900"/>
      <c r="S1310" s="900"/>
      <c r="T1310" s="900"/>
      <c r="U1310" s="900"/>
      <c r="V1310" s="900"/>
      <c r="W1310" s="900"/>
      <c r="X1310" s="900"/>
      <c r="Z1310" s="900"/>
      <c r="AA1310" s="900"/>
      <c r="AB1310" s="900"/>
      <c r="AC1310" s="900"/>
    </row>
    <row r="1311" spans="9:29">
      <c r="I1311" s="900"/>
      <c r="K1311" s="900"/>
      <c r="Q1311" s="900"/>
      <c r="S1311" s="900"/>
      <c r="T1311" s="900"/>
      <c r="U1311" s="900"/>
      <c r="V1311" s="900"/>
      <c r="W1311" s="900"/>
      <c r="X1311" s="900"/>
      <c r="Z1311" s="900"/>
      <c r="AA1311" s="900"/>
      <c r="AB1311" s="900"/>
      <c r="AC1311" s="900"/>
    </row>
    <row r="1312" spans="9:29">
      <c r="I1312" s="900"/>
      <c r="K1312" s="900"/>
      <c r="Q1312" s="900"/>
      <c r="S1312" s="900"/>
      <c r="T1312" s="900"/>
      <c r="U1312" s="900"/>
      <c r="V1312" s="900"/>
      <c r="W1312" s="900"/>
      <c r="X1312" s="900"/>
      <c r="Z1312" s="900"/>
      <c r="AA1312" s="900"/>
      <c r="AB1312" s="900"/>
      <c r="AC1312" s="900"/>
    </row>
    <row r="1313" spans="9:29">
      <c r="I1313" s="900"/>
      <c r="K1313" s="900"/>
      <c r="Q1313" s="900"/>
      <c r="S1313" s="900"/>
      <c r="T1313" s="900"/>
      <c r="U1313" s="900"/>
      <c r="V1313" s="900"/>
      <c r="W1313" s="900"/>
      <c r="X1313" s="900"/>
      <c r="Z1313" s="900"/>
      <c r="AA1313" s="900"/>
      <c r="AB1313" s="900"/>
      <c r="AC1313" s="900"/>
    </row>
    <row r="1314" spans="9:29">
      <c r="I1314" s="900"/>
      <c r="K1314" s="900"/>
      <c r="Q1314" s="900"/>
      <c r="S1314" s="900"/>
      <c r="T1314" s="900"/>
      <c r="U1314" s="900"/>
      <c r="V1314" s="900"/>
      <c r="W1314" s="900"/>
      <c r="X1314" s="900"/>
      <c r="Z1314" s="900"/>
      <c r="AA1314" s="900"/>
      <c r="AB1314" s="900"/>
      <c r="AC1314" s="900"/>
    </row>
    <row r="1315" spans="9:29">
      <c r="I1315" s="900"/>
      <c r="K1315" s="900"/>
      <c r="Q1315" s="900"/>
      <c r="S1315" s="900"/>
      <c r="T1315" s="900"/>
      <c r="U1315" s="900"/>
      <c r="V1315" s="900"/>
      <c r="W1315" s="900"/>
      <c r="X1315" s="900"/>
      <c r="Z1315" s="900"/>
      <c r="AA1315" s="900"/>
      <c r="AB1315" s="900"/>
      <c r="AC1315" s="900"/>
    </row>
    <row r="1316" spans="9:29">
      <c r="I1316" s="900"/>
      <c r="K1316" s="900"/>
      <c r="Q1316" s="900"/>
      <c r="S1316" s="900"/>
      <c r="T1316" s="900"/>
      <c r="U1316" s="900"/>
      <c r="V1316" s="900"/>
      <c r="W1316" s="900"/>
      <c r="X1316" s="900"/>
      <c r="Z1316" s="900"/>
      <c r="AA1316" s="900"/>
      <c r="AB1316" s="900"/>
      <c r="AC1316" s="900"/>
    </row>
    <row r="1317" spans="9:29">
      <c r="I1317" s="900"/>
      <c r="K1317" s="900"/>
      <c r="Q1317" s="900"/>
      <c r="S1317" s="900"/>
      <c r="T1317" s="900"/>
      <c r="U1317" s="900"/>
      <c r="V1317" s="900"/>
      <c r="W1317" s="900"/>
      <c r="X1317" s="900"/>
      <c r="Z1317" s="900"/>
      <c r="AA1317" s="900"/>
      <c r="AB1317" s="900"/>
      <c r="AC1317" s="900"/>
    </row>
    <row r="1318" spans="9:29">
      <c r="I1318" s="900"/>
      <c r="K1318" s="900"/>
      <c r="Q1318" s="900"/>
      <c r="S1318" s="900"/>
      <c r="T1318" s="900"/>
      <c r="U1318" s="900"/>
      <c r="V1318" s="900"/>
      <c r="W1318" s="900"/>
      <c r="X1318" s="900"/>
      <c r="Z1318" s="900"/>
      <c r="AA1318" s="900"/>
      <c r="AB1318" s="900"/>
      <c r="AC1318" s="900"/>
    </row>
    <row r="1319" spans="9:29">
      <c r="I1319" s="900"/>
      <c r="K1319" s="900"/>
      <c r="Q1319" s="900"/>
      <c r="S1319" s="900"/>
      <c r="T1319" s="900"/>
      <c r="U1319" s="900"/>
      <c r="V1319" s="900"/>
      <c r="W1319" s="900"/>
      <c r="X1319" s="900"/>
      <c r="Z1319" s="900"/>
      <c r="AA1319" s="900"/>
      <c r="AB1319" s="900"/>
      <c r="AC1319" s="900"/>
    </row>
    <row r="1320" spans="9:29">
      <c r="I1320" s="900"/>
      <c r="K1320" s="900"/>
      <c r="Q1320" s="900"/>
      <c r="S1320" s="900"/>
      <c r="T1320" s="900"/>
      <c r="U1320" s="900"/>
      <c r="V1320" s="900"/>
      <c r="W1320" s="900"/>
      <c r="X1320" s="900"/>
      <c r="Z1320" s="900"/>
      <c r="AA1320" s="900"/>
      <c r="AB1320" s="900"/>
      <c r="AC1320" s="900"/>
    </row>
    <row r="1321" spans="9:29">
      <c r="I1321" s="900"/>
      <c r="K1321" s="900"/>
      <c r="Q1321" s="900"/>
      <c r="S1321" s="900"/>
      <c r="T1321" s="900"/>
      <c r="U1321" s="900"/>
      <c r="V1321" s="900"/>
      <c r="W1321" s="900"/>
      <c r="X1321" s="900"/>
      <c r="Z1321" s="900"/>
      <c r="AA1321" s="900"/>
      <c r="AB1321" s="900"/>
      <c r="AC1321" s="900"/>
    </row>
    <row r="1322" spans="9:29">
      <c r="I1322" s="900"/>
      <c r="K1322" s="900"/>
      <c r="Q1322" s="900"/>
      <c r="S1322" s="900"/>
      <c r="T1322" s="900"/>
      <c r="U1322" s="900"/>
      <c r="V1322" s="900"/>
      <c r="W1322" s="900"/>
      <c r="X1322" s="900"/>
      <c r="Z1322" s="900"/>
      <c r="AA1322" s="900"/>
      <c r="AB1322" s="900"/>
      <c r="AC1322" s="900"/>
    </row>
    <row r="1323" spans="9:29">
      <c r="I1323" s="900"/>
      <c r="K1323" s="900"/>
      <c r="Q1323" s="900"/>
      <c r="S1323" s="900"/>
      <c r="T1323" s="900"/>
      <c r="U1323" s="900"/>
      <c r="V1323" s="900"/>
      <c r="W1323" s="900"/>
      <c r="X1323" s="900"/>
      <c r="Z1323" s="900"/>
      <c r="AA1323" s="900"/>
      <c r="AB1323" s="900"/>
      <c r="AC1323" s="900"/>
    </row>
    <row r="1324" spans="9:29">
      <c r="I1324" s="900"/>
      <c r="K1324" s="900"/>
      <c r="Q1324" s="900"/>
      <c r="S1324" s="900"/>
      <c r="T1324" s="900"/>
      <c r="U1324" s="900"/>
      <c r="V1324" s="900"/>
      <c r="W1324" s="900"/>
      <c r="X1324" s="900"/>
      <c r="Z1324" s="900"/>
      <c r="AA1324" s="900"/>
      <c r="AB1324" s="900"/>
      <c r="AC1324" s="900"/>
    </row>
    <row r="1325" spans="9:29">
      <c r="I1325" s="900"/>
      <c r="K1325" s="900"/>
      <c r="Q1325" s="900"/>
      <c r="S1325" s="900"/>
      <c r="T1325" s="900"/>
      <c r="U1325" s="900"/>
      <c r="V1325" s="900"/>
      <c r="W1325" s="900"/>
      <c r="X1325" s="900"/>
      <c r="Z1325" s="900"/>
      <c r="AA1325" s="900"/>
      <c r="AB1325" s="900"/>
      <c r="AC1325" s="900"/>
    </row>
    <row r="1326" spans="9:29">
      <c r="I1326" s="900"/>
      <c r="K1326" s="900"/>
      <c r="Q1326" s="900"/>
      <c r="S1326" s="900"/>
      <c r="T1326" s="900"/>
      <c r="U1326" s="900"/>
      <c r="V1326" s="900"/>
      <c r="W1326" s="900"/>
      <c r="X1326" s="900"/>
      <c r="Z1326" s="900"/>
      <c r="AA1326" s="900"/>
      <c r="AB1326" s="900"/>
      <c r="AC1326" s="900"/>
    </row>
    <row r="1327" spans="9:29">
      <c r="I1327" s="900"/>
      <c r="K1327" s="900"/>
      <c r="Q1327" s="900"/>
      <c r="S1327" s="900"/>
      <c r="T1327" s="900"/>
      <c r="U1327" s="900"/>
      <c r="V1327" s="900"/>
      <c r="W1327" s="900"/>
      <c r="X1327" s="900"/>
      <c r="Z1327" s="900"/>
      <c r="AA1327" s="900"/>
      <c r="AB1327" s="900"/>
      <c r="AC1327" s="900"/>
    </row>
    <row r="1328" spans="9:29">
      <c r="I1328" s="900"/>
      <c r="K1328" s="900"/>
      <c r="Q1328" s="900"/>
      <c r="S1328" s="900"/>
      <c r="T1328" s="900"/>
      <c r="U1328" s="900"/>
      <c r="V1328" s="900"/>
      <c r="W1328" s="900"/>
      <c r="X1328" s="900"/>
      <c r="Z1328" s="900"/>
      <c r="AA1328" s="900"/>
      <c r="AB1328" s="900"/>
      <c r="AC1328" s="900"/>
    </row>
    <row r="1329" spans="9:29">
      <c r="I1329" s="900"/>
      <c r="K1329" s="900"/>
      <c r="Q1329" s="900"/>
      <c r="S1329" s="900"/>
      <c r="T1329" s="900"/>
      <c r="U1329" s="900"/>
      <c r="V1329" s="900"/>
      <c r="W1329" s="900"/>
      <c r="X1329" s="900"/>
      <c r="Z1329" s="900"/>
      <c r="AA1329" s="900"/>
      <c r="AB1329" s="900"/>
      <c r="AC1329" s="900"/>
    </row>
    <row r="1330" spans="9:29">
      <c r="I1330" s="900"/>
      <c r="K1330" s="900"/>
      <c r="Q1330" s="900"/>
      <c r="S1330" s="900"/>
      <c r="T1330" s="900"/>
      <c r="U1330" s="900"/>
      <c r="V1330" s="900"/>
      <c r="W1330" s="900"/>
      <c r="X1330" s="900"/>
      <c r="Z1330" s="900"/>
      <c r="AA1330" s="900"/>
      <c r="AB1330" s="900"/>
      <c r="AC1330" s="900"/>
    </row>
    <row r="1331" spans="9:29">
      <c r="I1331" s="900"/>
      <c r="K1331" s="900"/>
      <c r="Q1331" s="900"/>
      <c r="S1331" s="900"/>
      <c r="T1331" s="900"/>
      <c r="U1331" s="900"/>
      <c r="V1331" s="900"/>
      <c r="W1331" s="900"/>
      <c r="X1331" s="900"/>
      <c r="Z1331" s="900"/>
      <c r="AA1331" s="900"/>
      <c r="AB1331" s="900"/>
      <c r="AC1331" s="900"/>
    </row>
    <row r="1332" spans="9:29">
      <c r="I1332" s="900"/>
      <c r="K1332" s="900"/>
      <c r="Q1332" s="900"/>
      <c r="S1332" s="900"/>
      <c r="T1332" s="900"/>
      <c r="U1332" s="900"/>
      <c r="V1332" s="900"/>
      <c r="W1332" s="900"/>
      <c r="X1332" s="900"/>
      <c r="Z1332" s="900"/>
      <c r="AA1332" s="900"/>
      <c r="AB1332" s="900"/>
      <c r="AC1332" s="900"/>
    </row>
    <row r="1333" spans="9:29">
      <c r="I1333" s="900"/>
      <c r="K1333" s="900"/>
      <c r="Q1333" s="900"/>
      <c r="S1333" s="900"/>
      <c r="T1333" s="900"/>
      <c r="U1333" s="900"/>
      <c r="V1333" s="900"/>
      <c r="W1333" s="900"/>
      <c r="X1333" s="900"/>
      <c r="Z1333" s="900"/>
      <c r="AA1333" s="900"/>
      <c r="AB1333" s="900"/>
      <c r="AC1333" s="900"/>
    </row>
    <row r="1334" spans="9:29">
      <c r="I1334" s="900"/>
      <c r="K1334" s="900"/>
      <c r="Q1334" s="900"/>
      <c r="S1334" s="900"/>
      <c r="T1334" s="900"/>
      <c r="U1334" s="900"/>
      <c r="V1334" s="900"/>
      <c r="W1334" s="900"/>
      <c r="X1334" s="900"/>
      <c r="Z1334" s="900"/>
      <c r="AA1334" s="900"/>
      <c r="AB1334" s="900"/>
      <c r="AC1334" s="900"/>
    </row>
    <row r="1335" spans="9:29">
      <c r="I1335" s="900"/>
      <c r="K1335" s="900"/>
      <c r="Q1335" s="900"/>
      <c r="S1335" s="900"/>
      <c r="T1335" s="900"/>
      <c r="U1335" s="900"/>
      <c r="V1335" s="900"/>
      <c r="W1335" s="900"/>
      <c r="X1335" s="900"/>
      <c r="Z1335" s="900"/>
      <c r="AA1335" s="900"/>
      <c r="AB1335" s="900"/>
      <c r="AC1335" s="900"/>
    </row>
    <row r="1336" spans="9:29">
      <c r="I1336" s="900"/>
      <c r="K1336" s="900"/>
      <c r="Q1336" s="900"/>
      <c r="S1336" s="900"/>
      <c r="T1336" s="900"/>
      <c r="U1336" s="900"/>
      <c r="V1336" s="900"/>
      <c r="W1336" s="900"/>
      <c r="X1336" s="900"/>
      <c r="Z1336" s="900"/>
      <c r="AA1336" s="900"/>
      <c r="AB1336" s="900"/>
      <c r="AC1336" s="900"/>
    </row>
    <row r="1337" spans="9:29">
      <c r="I1337" s="900"/>
      <c r="K1337" s="900"/>
      <c r="Q1337" s="900"/>
      <c r="S1337" s="900"/>
      <c r="T1337" s="900"/>
      <c r="U1337" s="900"/>
      <c r="V1337" s="900"/>
      <c r="W1337" s="900"/>
      <c r="X1337" s="900"/>
      <c r="Z1337" s="900"/>
      <c r="AA1337" s="900"/>
      <c r="AB1337" s="900"/>
      <c r="AC1337" s="900"/>
    </row>
    <row r="1338" spans="9:29">
      <c r="I1338" s="900"/>
      <c r="K1338" s="900"/>
      <c r="Q1338" s="900"/>
      <c r="S1338" s="900"/>
      <c r="T1338" s="900"/>
      <c r="U1338" s="900"/>
      <c r="V1338" s="900"/>
      <c r="W1338" s="900"/>
      <c r="X1338" s="900"/>
      <c r="Z1338" s="900"/>
      <c r="AA1338" s="900"/>
      <c r="AB1338" s="900"/>
      <c r="AC1338" s="900"/>
    </row>
    <row r="1339" spans="9:29">
      <c r="I1339" s="900"/>
      <c r="K1339" s="900"/>
      <c r="Q1339" s="900"/>
      <c r="S1339" s="900"/>
      <c r="T1339" s="900"/>
      <c r="U1339" s="900"/>
      <c r="V1339" s="900"/>
      <c r="W1339" s="900"/>
      <c r="X1339" s="900"/>
      <c r="Z1339" s="900"/>
      <c r="AA1339" s="900"/>
      <c r="AB1339" s="900"/>
      <c r="AC1339" s="900"/>
    </row>
    <row r="1340" spans="9:29">
      <c r="I1340" s="900"/>
      <c r="K1340" s="900"/>
      <c r="Q1340" s="900"/>
      <c r="S1340" s="900"/>
      <c r="T1340" s="900"/>
      <c r="U1340" s="900"/>
      <c r="V1340" s="900"/>
      <c r="W1340" s="900"/>
      <c r="X1340" s="900"/>
      <c r="Z1340" s="900"/>
      <c r="AA1340" s="900"/>
      <c r="AB1340" s="900"/>
      <c r="AC1340" s="900"/>
    </row>
    <row r="1341" spans="9:29">
      <c r="I1341" s="900"/>
      <c r="K1341" s="900"/>
      <c r="Q1341" s="900"/>
      <c r="S1341" s="900"/>
      <c r="T1341" s="900"/>
      <c r="U1341" s="900"/>
      <c r="V1341" s="900"/>
      <c r="W1341" s="900"/>
      <c r="X1341" s="900"/>
      <c r="Z1341" s="900"/>
      <c r="AA1341" s="900"/>
      <c r="AB1341" s="900"/>
      <c r="AC1341" s="900"/>
    </row>
    <row r="1342" spans="9:29">
      <c r="I1342" s="900"/>
      <c r="K1342" s="900"/>
      <c r="Q1342" s="900"/>
      <c r="S1342" s="900"/>
      <c r="T1342" s="900"/>
      <c r="U1342" s="900"/>
      <c r="V1342" s="900"/>
      <c r="W1342" s="900"/>
      <c r="X1342" s="900"/>
      <c r="Z1342" s="900"/>
      <c r="AA1342" s="900"/>
      <c r="AB1342" s="900"/>
      <c r="AC1342" s="900"/>
    </row>
    <row r="1343" spans="9:29">
      <c r="I1343" s="900"/>
      <c r="K1343" s="900"/>
      <c r="Q1343" s="900"/>
      <c r="S1343" s="900"/>
      <c r="T1343" s="900"/>
      <c r="U1343" s="900"/>
      <c r="V1343" s="900"/>
      <c r="W1343" s="900"/>
      <c r="X1343" s="900"/>
      <c r="Z1343" s="900"/>
      <c r="AA1343" s="900"/>
      <c r="AB1343" s="900"/>
      <c r="AC1343" s="900"/>
    </row>
    <row r="1344" spans="9:29">
      <c r="I1344" s="900"/>
      <c r="K1344" s="900"/>
      <c r="Q1344" s="900"/>
      <c r="S1344" s="900"/>
      <c r="T1344" s="900"/>
      <c r="U1344" s="900"/>
      <c r="V1344" s="900"/>
      <c r="W1344" s="900"/>
      <c r="X1344" s="900"/>
      <c r="Z1344" s="900"/>
      <c r="AA1344" s="900"/>
      <c r="AB1344" s="900"/>
      <c r="AC1344" s="900"/>
    </row>
    <row r="1345" spans="9:29">
      <c r="I1345" s="900"/>
      <c r="K1345" s="900"/>
      <c r="Q1345" s="900"/>
      <c r="S1345" s="900"/>
      <c r="T1345" s="900"/>
      <c r="U1345" s="900"/>
      <c r="V1345" s="900"/>
      <c r="W1345" s="900"/>
      <c r="X1345" s="900"/>
      <c r="Z1345" s="900"/>
      <c r="AA1345" s="900"/>
      <c r="AB1345" s="900"/>
      <c r="AC1345" s="900"/>
    </row>
    <row r="1346" spans="9:29">
      <c r="I1346" s="900"/>
      <c r="K1346" s="900"/>
      <c r="Q1346" s="900"/>
      <c r="S1346" s="900"/>
      <c r="T1346" s="900"/>
      <c r="U1346" s="900"/>
      <c r="V1346" s="900"/>
      <c r="W1346" s="900"/>
      <c r="X1346" s="900"/>
      <c r="Z1346" s="900"/>
      <c r="AA1346" s="900"/>
      <c r="AB1346" s="900"/>
      <c r="AC1346" s="900"/>
    </row>
    <row r="1347" spans="9:29">
      <c r="I1347" s="900"/>
      <c r="K1347" s="900"/>
      <c r="Q1347" s="900"/>
      <c r="S1347" s="900"/>
      <c r="T1347" s="900"/>
      <c r="U1347" s="900"/>
      <c r="V1347" s="900"/>
      <c r="W1347" s="900"/>
      <c r="X1347" s="900"/>
      <c r="Z1347" s="900"/>
      <c r="AA1347" s="900"/>
      <c r="AB1347" s="900"/>
      <c r="AC1347" s="900"/>
    </row>
    <row r="1348" spans="9:29">
      <c r="I1348" s="900"/>
      <c r="K1348" s="900"/>
      <c r="Q1348" s="900"/>
      <c r="S1348" s="900"/>
      <c r="T1348" s="900"/>
      <c r="U1348" s="900"/>
      <c r="V1348" s="900"/>
      <c r="W1348" s="900"/>
      <c r="X1348" s="900"/>
      <c r="Z1348" s="900"/>
      <c r="AA1348" s="900"/>
      <c r="AB1348" s="900"/>
      <c r="AC1348" s="900"/>
    </row>
    <row r="1349" spans="9:29">
      <c r="I1349" s="900"/>
      <c r="K1349" s="900"/>
      <c r="Q1349" s="900"/>
      <c r="S1349" s="900"/>
      <c r="T1349" s="900"/>
      <c r="U1349" s="900"/>
      <c r="V1349" s="900"/>
      <c r="W1349" s="900"/>
      <c r="X1349" s="900"/>
      <c r="Z1349" s="900"/>
      <c r="AA1349" s="900"/>
      <c r="AB1349" s="900"/>
      <c r="AC1349" s="900"/>
    </row>
    <row r="1350" spans="9:29">
      <c r="I1350" s="900"/>
      <c r="K1350" s="900"/>
      <c r="Q1350" s="900"/>
      <c r="S1350" s="900"/>
      <c r="T1350" s="900"/>
      <c r="U1350" s="900"/>
      <c r="V1350" s="900"/>
      <c r="W1350" s="900"/>
      <c r="X1350" s="900"/>
      <c r="Z1350" s="900"/>
      <c r="AA1350" s="900"/>
      <c r="AB1350" s="900"/>
      <c r="AC1350" s="900"/>
    </row>
    <row r="1351" spans="9:29">
      <c r="I1351" s="900"/>
      <c r="K1351" s="900"/>
      <c r="Q1351" s="900"/>
      <c r="S1351" s="900"/>
      <c r="T1351" s="900"/>
      <c r="U1351" s="900"/>
      <c r="V1351" s="900"/>
      <c r="W1351" s="900"/>
      <c r="X1351" s="900"/>
      <c r="Z1351" s="900"/>
      <c r="AA1351" s="900"/>
      <c r="AB1351" s="900"/>
      <c r="AC1351" s="900"/>
    </row>
    <row r="1352" spans="9:29">
      <c r="I1352" s="900"/>
      <c r="K1352" s="900"/>
      <c r="Q1352" s="900"/>
      <c r="S1352" s="900"/>
      <c r="T1352" s="900"/>
      <c r="U1352" s="900"/>
      <c r="V1352" s="900"/>
      <c r="W1352" s="900"/>
      <c r="X1352" s="900"/>
      <c r="Z1352" s="900"/>
      <c r="AA1352" s="900"/>
      <c r="AB1352" s="900"/>
      <c r="AC1352" s="900"/>
    </row>
    <row r="1353" spans="9:29">
      <c r="I1353" s="900"/>
      <c r="K1353" s="900"/>
      <c r="Q1353" s="900"/>
      <c r="S1353" s="900"/>
      <c r="T1353" s="900"/>
      <c r="U1353" s="900"/>
      <c r="V1353" s="900"/>
      <c r="W1353" s="900"/>
      <c r="X1353" s="900"/>
      <c r="Z1353" s="900"/>
      <c r="AA1353" s="900"/>
      <c r="AB1353" s="900"/>
      <c r="AC1353" s="900"/>
    </row>
    <row r="1354" spans="9:29">
      <c r="I1354" s="900"/>
      <c r="K1354" s="900"/>
      <c r="Q1354" s="900"/>
      <c r="S1354" s="900"/>
      <c r="T1354" s="900"/>
      <c r="U1354" s="900"/>
      <c r="V1354" s="900"/>
      <c r="W1354" s="900"/>
      <c r="X1354" s="900"/>
      <c r="Z1354" s="900"/>
      <c r="AA1354" s="900"/>
      <c r="AB1354" s="900"/>
      <c r="AC1354" s="900"/>
    </row>
    <row r="1355" spans="9:29">
      <c r="I1355" s="900"/>
      <c r="K1355" s="900"/>
      <c r="Q1355" s="900"/>
      <c r="S1355" s="900"/>
      <c r="T1355" s="900"/>
      <c r="U1355" s="900"/>
      <c r="V1355" s="900"/>
      <c r="W1355" s="900"/>
      <c r="X1355" s="900"/>
      <c r="Z1355" s="900"/>
      <c r="AA1355" s="900"/>
      <c r="AB1355" s="900"/>
      <c r="AC1355" s="900"/>
    </row>
    <row r="1356" spans="9:29">
      <c r="I1356" s="900"/>
      <c r="K1356" s="900"/>
      <c r="Q1356" s="900"/>
      <c r="S1356" s="900"/>
      <c r="T1356" s="900"/>
      <c r="U1356" s="900"/>
      <c r="V1356" s="900"/>
      <c r="W1356" s="900"/>
      <c r="X1356" s="900"/>
      <c r="Z1356" s="900"/>
      <c r="AA1356" s="900"/>
      <c r="AB1356" s="900"/>
      <c r="AC1356" s="900"/>
    </row>
    <row r="1357" spans="9:29">
      <c r="I1357" s="900"/>
      <c r="K1357" s="900"/>
      <c r="Q1357" s="900"/>
      <c r="S1357" s="900"/>
      <c r="T1357" s="900"/>
      <c r="U1357" s="900"/>
      <c r="V1357" s="900"/>
      <c r="W1357" s="900"/>
      <c r="X1357" s="900"/>
      <c r="Z1357" s="900"/>
      <c r="AA1357" s="900"/>
      <c r="AB1357" s="900"/>
      <c r="AC1357" s="900"/>
    </row>
    <row r="1358" spans="9:29">
      <c r="I1358" s="900"/>
      <c r="K1358" s="900"/>
      <c r="Q1358" s="900"/>
      <c r="S1358" s="900"/>
      <c r="T1358" s="900"/>
      <c r="U1358" s="900"/>
      <c r="V1358" s="900"/>
      <c r="W1358" s="900"/>
      <c r="X1358" s="900"/>
      <c r="Z1358" s="900"/>
      <c r="AA1358" s="900"/>
      <c r="AB1358" s="900"/>
      <c r="AC1358" s="900"/>
    </row>
    <row r="1359" spans="9:29">
      <c r="I1359" s="900"/>
      <c r="K1359" s="900"/>
      <c r="Q1359" s="900"/>
      <c r="S1359" s="900"/>
      <c r="T1359" s="900"/>
      <c r="U1359" s="900"/>
      <c r="V1359" s="900"/>
      <c r="W1359" s="900"/>
      <c r="X1359" s="900"/>
      <c r="Z1359" s="900"/>
      <c r="AA1359" s="900"/>
      <c r="AB1359" s="900"/>
      <c r="AC1359" s="900"/>
    </row>
    <row r="1360" spans="9:29">
      <c r="I1360" s="900"/>
      <c r="K1360" s="900"/>
      <c r="Q1360" s="900"/>
      <c r="S1360" s="900"/>
      <c r="T1360" s="900"/>
      <c r="U1360" s="900"/>
      <c r="V1360" s="900"/>
      <c r="W1360" s="900"/>
      <c r="X1360" s="900"/>
      <c r="Z1360" s="900"/>
      <c r="AA1360" s="900"/>
      <c r="AB1360" s="900"/>
      <c r="AC1360" s="900"/>
    </row>
    <row r="1361" spans="9:29">
      <c r="I1361" s="900"/>
      <c r="K1361" s="900"/>
      <c r="Q1361" s="900"/>
      <c r="S1361" s="900"/>
      <c r="T1361" s="900"/>
      <c r="U1361" s="900"/>
      <c r="V1361" s="900"/>
      <c r="W1361" s="900"/>
      <c r="X1361" s="900"/>
      <c r="Z1361" s="900"/>
      <c r="AA1361" s="900"/>
      <c r="AB1361" s="900"/>
      <c r="AC1361" s="900"/>
    </row>
    <row r="1362" spans="9:29">
      <c r="I1362" s="900"/>
      <c r="K1362" s="900"/>
      <c r="Q1362" s="900"/>
      <c r="S1362" s="900"/>
      <c r="T1362" s="900"/>
      <c r="U1362" s="900"/>
      <c r="V1362" s="900"/>
      <c r="W1362" s="900"/>
      <c r="X1362" s="900"/>
      <c r="Z1362" s="900"/>
      <c r="AA1362" s="900"/>
      <c r="AB1362" s="900"/>
      <c r="AC1362" s="900"/>
    </row>
    <row r="1363" spans="9:29">
      <c r="I1363" s="900"/>
      <c r="K1363" s="900"/>
      <c r="Q1363" s="900"/>
      <c r="S1363" s="900"/>
      <c r="T1363" s="900"/>
      <c r="U1363" s="900"/>
      <c r="V1363" s="900"/>
      <c r="W1363" s="900"/>
      <c r="X1363" s="900"/>
      <c r="Z1363" s="900"/>
      <c r="AA1363" s="900"/>
      <c r="AB1363" s="900"/>
      <c r="AC1363" s="900"/>
    </row>
    <row r="1364" spans="9:29">
      <c r="I1364" s="900"/>
      <c r="K1364" s="900"/>
      <c r="Q1364" s="900"/>
      <c r="S1364" s="900"/>
      <c r="T1364" s="900"/>
      <c r="U1364" s="900"/>
      <c r="V1364" s="900"/>
      <c r="W1364" s="900"/>
      <c r="X1364" s="900"/>
      <c r="Z1364" s="900"/>
      <c r="AA1364" s="900"/>
      <c r="AB1364" s="900"/>
      <c r="AC1364" s="900"/>
    </row>
    <row r="1365" spans="9:29">
      <c r="I1365" s="900"/>
      <c r="K1365" s="900"/>
      <c r="Q1365" s="900"/>
      <c r="S1365" s="900"/>
      <c r="T1365" s="900"/>
      <c r="U1365" s="900"/>
      <c r="V1365" s="900"/>
      <c r="W1365" s="900"/>
      <c r="X1365" s="900"/>
      <c r="Z1365" s="900"/>
      <c r="AA1365" s="900"/>
      <c r="AB1365" s="900"/>
      <c r="AC1365" s="900"/>
    </row>
    <row r="1366" spans="9:29">
      <c r="I1366" s="900"/>
      <c r="K1366" s="900"/>
      <c r="Q1366" s="900"/>
      <c r="S1366" s="900"/>
      <c r="T1366" s="900"/>
      <c r="U1366" s="900"/>
      <c r="V1366" s="900"/>
      <c r="W1366" s="900"/>
      <c r="X1366" s="900"/>
      <c r="Z1366" s="900"/>
      <c r="AA1366" s="900"/>
      <c r="AB1366" s="900"/>
      <c r="AC1366" s="900"/>
    </row>
    <row r="1367" spans="9:29">
      <c r="I1367" s="900"/>
      <c r="K1367" s="900"/>
      <c r="Q1367" s="900"/>
      <c r="S1367" s="900"/>
      <c r="T1367" s="900"/>
      <c r="U1367" s="900"/>
      <c r="V1367" s="900"/>
      <c r="W1367" s="900"/>
      <c r="X1367" s="900"/>
      <c r="Z1367" s="900"/>
      <c r="AA1367" s="900"/>
      <c r="AB1367" s="900"/>
      <c r="AC1367" s="900"/>
    </row>
    <row r="1368" spans="9:29">
      <c r="I1368" s="900"/>
      <c r="K1368" s="900"/>
      <c r="Q1368" s="900"/>
      <c r="S1368" s="900"/>
      <c r="T1368" s="900"/>
      <c r="U1368" s="900"/>
      <c r="V1368" s="900"/>
      <c r="W1368" s="900"/>
      <c r="X1368" s="900"/>
      <c r="Z1368" s="900"/>
      <c r="AA1368" s="900"/>
      <c r="AB1368" s="900"/>
      <c r="AC1368" s="900"/>
    </row>
    <row r="1369" spans="9:29">
      <c r="I1369" s="900"/>
      <c r="K1369" s="900"/>
      <c r="Q1369" s="900"/>
      <c r="S1369" s="900"/>
      <c r="T1369" s="900"/>
      <c r="U1369" s="900"/>
      <c r="V1369" s="900"/>
      <c r="W1369" s="900"/>
      <c r="X1369" s="900"/>
      <c r="Z1369" s="900"/>
      <c r="AA1369" s="900"/>
      <c r="AB1369" s="900"/>
      <c r="AC1369" s="900"/>
    </row>
    <row r="1370" spans="9:29">
      <c r="I1370" s="900"/>
      <c r="K1370" s="900"/>
      <c r="Q1370" s="900"/>
      <c r="S1370" s="900"/>
      <c r="T1370" s="900"/>
      <c r="U1370" s="900"/>
      <c r="V1370" s="900"/>
      <c r="W1370" s="900"/>
      <c r="X1370" s="900"/>
      <c r="Z1370" s="900"/>
      <c r="AA1370" s="900"/>
      <c r="AB1370" s="900"/>
      <c r="AC1370" s="900"/>
    </row>
    <row r="1371" spans="9:29">
      <c r="I1371" s="900"/>
      <c r="K1371" s="900"/>
      <c r="Q1371" s="900"/>
      <c r="S1371" s="900"/>
      <c r="T1371" s="900"/>
      <c r="U1371" s="900"/>
      <c r="V1371" s="900"/>
      <c r="W1371" s="900"/>
      <c r="X1371" s="900"/>
      <c r="Z1371" s="900"/>
      <c r="AA1371" s="900"/>
      <c r="AB1371" s="900"/>
      <c r="AC1371" s="900"/>
    </row>
    <row r="1372" spans="9:29">
      <c r="I1372" s="900"/>
      <c r="K1372" s="900"/>
      <c r="Q1372" s="900"/>
      <c r="S1372" s="900"/>
      <c r="T1372" s="900"/>
      <c r="U1372" s="900"/>
      <c r="V1372" s="900"/>
      <c r="W1372" s="900"/>
      <c r="X1372" s="900"/>
      <c r="Z1372" s="900"/>
      <c r="AA1372" s="900"/>
      <c r="AB1372" s="900"/>
      <c r="AC1372" s="900"/>
    </row>
    <row r="1373" spans="9:29">
      <c r="I1373" s="900"/>
      <c r="K1373" s="900"/>
      <c r="Q1373" s="900"/>
      <c r="S1373" s="900"/>
      <c r="T1373" s="900"/>
      <c r="U1373" s="900"/>
      <c r="V1373" s="900"/>
      <c r="W1373" s="900"/>
      <c r="X1373" s="900"/>
      <c r="Z1373" s="900"/>
      <c r="AA1373" s="900"/>
      <c r="AB1373" s="900"/>
      <c r="AC1373" s="900"/>
    </row>
    <row r="1374" spans="9:29">
      <c r="I1374" s="900"/>
      <c r="K1374" s="900"/>
      <c r="Q1374" s="900"/>
      <c r="S1374" s="900"/>
      <c r="T1374" s="900"/>
      <c r="U1374" s="900"/>
      <c r="V1374" s="900"/>
      <c r="W1374" s="900"/>
      <c r="X1374" s="900"/>
      <c r="Z1374" s="900"/>
      <c r="AA1374" s="900"/>
      <c r="AB1374" s="900"/>
      <c r="AC1374" s="900"/>
    </row>
    <row r="1375" spans="9:29">
      <c r="I1375" s="900"/>
      <c r="K1375" s="900"/>
      <c r="Q1375" s="900"/>
      <c r="S1375" s="900"/>
      <c r="T1375" s="900"/>
      <c r="U1375" s="900"/>
      <c r="V1375" s="900"/>
      <c r="W1375" s="900"/>
      <c r="X1375" s="900"/>
      <c r="Z1375" s="900"/>
      <c r="AA1375" s="900"/>
      <c r="AB1375" s="900"/>
      <c r="AC1375" s="900"/>
    </row>
    <row r="1376" spans="9:29">
      <c r="I1376" s="900"/>
      <c r="K1376" s="900"/>
      <c r="Q1376" s="900"/>
      <c r="S1376" s="900"/>
      <c r="T1376" s="900"/>
      <c r="U1376" s="900"/>
      <c r="V1376" s="900"/>
      <c r="W1376" s="900"/>
      <c r="X1376" s="900"/>
      <c r="Z1376" s="900"/>
      <c r="AA1376" s="900"/>
      <c r="AB1376" s="900"/>
      <c r="AC1376" s="900"/>
    </row>
    <row r="1377" spans="9:29">
      <c r="I1377" s="900"/>
      <c r="K1377" s="900"/>
      <c r="Q1377" s="900"/>
      <c r="S1377" s="900"/>
      <c r="T1377" s="900"/>
      <c r="U1377" s="900"/>
      <c r="V1377" s="900"/>
      <c r="W1377" s="900"/>
      <c r="X1377" s="900"/>
      <c r="Z1377" s="900"/>
      <c r="AA1377" s="900"/>
      <c r="AB1377" s="900"/>
      <c r="AC1377" s="900"/>
    </row>
    <row r="1378" spans="9:29">
      <c r="I1378" s="900"/>
      <c r="K1378" s="900"/>
      <c r="Q1378" s="900"/>
      <c r="S1378" s="900"/>
      <c r="T1378" s="900"/>
      <c r="U1378" s="900"/>
      <c r="V1378" s="900"/>
      <c r="W1378" s="900"/>
      <c r="X1378" s="900"/>
      <c r="Z1378" s="900"/>
      <c r="AA1378" s="900"/>
      <c r="AB1378" s="900"/>
      <c r="AC1378" s="900"/>
    </row>
    <row r="1379" spans="9:29">
      <c r="I1379" s="900"/>
      <c r="K1379" s="900"/>
      <c r="Q1379" s="900"/>
      <c r="S1379" s="900"/>
      <c r="T1379" s="900"/>
      <c r="U1379" s="900"/>
      <c r="V1379" s="900"/>
      <c r="W1379" s="900"/>
      <c r="X1379" s="900"/>
      <c r="Z1379" s="900"/>
      <c r="AA1379" s="900"/>
      <c r="AB1379" s="900"/>
      <c r="AC1379" s="900"/>
    </row>
    <row r="1380" spans="9:29">
      <c r="I1380" s="900"/>
      <c r="K1380" s="900"/>
      <c r="Q1380" s="900"/>
      <c r="S1380" s="900"/>
      <c r="T1380" s="900"/>
      <c r="U1380" s="900"/>
      <c r="V1380" s="900"/>
      <c r="W1380" s="900"/>
      <c r="X1380" s="900"/>
      <c r="Z1380" s="900"/>
      <c r="AA1380" s="900"/>
      <c r="AB1380" s="900"/>
      <c r="AC1380" s="900"/>
    </row>
    <row r="1381" spans="9:29">
      <c r="I1381" s="900"/>
      <c r="K1381" s="900"/>
      <c r="Q1381" s="900"/>
      <c r="S1381" s="900"/>
      <c r="T1381" s="900"/>
      <c r="U1381" s="900"/>
      <c r="V1381" s="900"/>
      <c r="W1381" s="900"/>
      <c r="X1381" s="900"/>
      <c r="Z1381" s="900"/>
      <c r="AA1381" s="900"/>
      <c r="AB1381" s="900"/>
      <c r="AC1381" s="900"/>
    </row>
    <row r="1382" spans="9:29">
      <c r="I1382" s="900"/>
      <c r="K1382" s="900"/>
      <c r="Q1382" s="900"/>
      <c r="S1382" s="900"/>
      <c r="T1382" s="900"/>
      <c r="U1382" s="900"/>
      <c r="V1382" s="900"/>
      <c r="W1382" s="900"/>
      <c r="X1382" s="900"/>
      <c r="Z1382" s="900"/>
      <c r="AA1382" s="900"/>
      <c r="AB1382" s="900"/>
      <c r="AC1382" s="900"/>
    </row>
    <row r="1383" spans="9:29">
      <c r="I1383" s="900"/>
      <c r="K1383" s="900"/>
      <c r="Q1383" s="900"/>
      <c r="S1383" s="900"/>
      <c r="T1383" s="900"/>
      <c r="U1383" s="900"/>
      <c r="V1383" s="900"/>
      <c r="W1383" s="900"/>
      <c r="X1383" s="900"/>
      <c r="Z1383" s="900"/>
      <c r="AA1383" s="900"/>
      <c r="AB1383" s="900"/>
      <c r="AC1383" s="900"/>
    </row>
    <row r="1384" spans="9:29">
      <c r="I1384" s="900"/>
      <c r="K1384" s="900"/>
      <c r="Q1384" s="900"/>
      <c r="S1384" s="900"/>
      <c r="T1384" s="900"/>
      <c r="U1384" s="900"/>
      <c r="V1384" s="900"/>
      <c r="W1384" s="900"/>
      <c r="X1384" s="900"/>
      <c r="Z1384" s="900"/>
      <c r="AA1384" s="900"/>
      <c r="AB1384" s="900"/>
      <c r="AC1384" s="900"/>
    </row>
    <row r="1385" spans="9:29">
      <c r="I1385" s="900"/>
      <c r="K1385" s="900"/>
      <c r="Q1385" s="900"/>
      <c r="S1385" s="900"/>
      <c r="T1385" s="900"/>
      <c r="U1385" s="900"/>
      <c r="V1385" s="900"/>
      <c r="W1385" s="900"/>
      <c r="X1385" s="900"/>
      <c r="Z1385" s="900"/>
      <c r="AA1385" s="900"/>
      <c r="AB1385" s="900"/>
      <c r="AC1385" s="900"/>
    </row>
    <row r="1386" spans="9:29">
      <c r="I1386" s="900"/>
      <c r="K1386" s="900"/>
      <c r="Q1386" s="900"/>
      <c r="S1386" s="900"/>
      <c r="T1386" s="900"/>
      <c r="U1386" s="900"/>
      <c r="V1386" s="900"/>
      <c r="W1386" s="900"/>
      <c r="X1386" s="900"/>
      <c r="Z1386" s="900"/>
      <c r="AA1386" s="900"/>
      <c r="AB1386" s="900"/>
      <c r="AC1386" s="900"/>
    </row>
    <row r="1387" spans="9:29">
      <c r="I1387" s="900"/>
      <c r="K1387" s="900"/>
      <c r="Q1387" s="900"/>
      <c r="S1387" s="900"/>
      <c r="T1387" s="900"/>
      <c r="U1387" s="900"/>
      <c r="V1387" s="900"/>
      <c r="W1387" s="900"/>
      <c r="X1387" s="900"/>
      <c r="Z1387" s="900"/>
      <c r="AA1387" s="900"/>
      <c r="AB1387" s="900"/>
      <c r="AC1387" s="900"/>
    </row>
    <row r="1388" spans="9:29">
      <c r="I1388" s="900"/>
      <c r="K1388" s="900"/>
      <c r="Q1388" s="900"/>
      <c r="S1388" s="900"/>
      <c r="T1388" s="900"/>
      <c r="U1388" s="900"/>
      <c r="V1388" s="900"/>
      <c r="W1388" s="900"/>
      <c r="X1388" s="900"/>
      <c r="Z1388" s="900"/>
      <c r="AA1388" s="900"/>
      <c r="AB1388" s="900"/>
      <c r="AC1388" s="900"/>
    </row>
    <row r="1389" spans="9:29">
      <c r="I1389" s="900"/>
      <c r="K1389" s="900"/>
      <c r="Q1389" s="900"/>
      <c r="S1389" s="900"/>
      <c r="T1389" s="900"/>
      <c r="U1389" s="900"/>
      <c r="V1389" s="900"/>
      <c r="W1389" s="900"/>
      <c r="X1389" s="900"/>
      <c r="Z1389" s="900"/>
      <c r="AA1389" s="900"/>
      <c r="AB1389" s="900"/>
      <c r="AC1389" s="900"/>
    </row>
    <row r="1390" spans="9:29">
      <c r="I1390" s="900"/>
      <c r="K1390" s="900"/>
      <c r="Q1390" s="900"/>
      <c r="S1390" s="900"/>
      <c r="T1390" s="900"/>
      <c r="U1390" s="900"/>
      <c r="V1390" s="900"/>
      <c r="W1390" s="900"/>
      <c r="X1390" s="900"/>
      <c r="Z1390" s="900"/>
      <c r="AA1390" s="900"/>
      <c r="AB1390" s="900"/>
      <c r="AC1390" s="900"/>
    </row>
    <row r="1391" spans="9:29">
      <c r="I1391" s="900"/>
      <c r="K1391" s="900"/>
      <c r="Q1391" s="900"/>
      <c r="S1391" s="900"/>
      <c r="T1391" s="900"/>
      <c r="U1391" s="900"/>
      <c r="V1391" s="900"/>
      <c r="W1391" s="900"/>
      <c r="X1391" s="900"/>
      <c r="Z1391" s="900"/>
      <c r="AA1391" s="900"/>
      <c r="AB1391" s="900"/>
      <c r="AC1391" s="900"/>
    </row>
    <row r="1392" spans="9:29">
      <c r="I1392" s="900"/>
      <c r="K1392" s="900"/>
      <c r="Q1392" s="900"/>
      <c r="S1392" s="900"/>
      <c r="T1392" s="900"/>
      <c r="U1392" s="900"/>
      <c r="V1392" s="900"/>
      <c r="W1392" s="900"/>
      <c r="X1392" s="900"/>
      <c r="Z1392" s="900"/>
      <c r="AA1392" s="900"/>
      <c r="AB1392" s="900"/>
      <c r="AC1392" s="900"/>
    </row>
    <row r="1393" spans="9:29">
      <c r="I1393" s="900"/>
      <c r="K1393" s="900"/>
      <c r="Q1393" s="900"/>
      <c r="S1393" s="900"/>
      <c r="T1393" s="900"/>
      <c r="U1393" s="900"/>
      <c r="V1393" s="900"/>
      <c r="W1393" s="900"/>
      <c r="X1393" s="900"/>
      <c r="Z1393" s="900"/>
      <c r="AA1393" s="900"/>
      <c r="AB1393" s="900"/>
      <c r="AC1393" s="900"/>
    </row>
    <row r="1394" spans="9:29">
      <c r="I1394" s="900"/>
      <c r="K1394" s="900"/>
      <c r="Q1394" s="900"/>
      <c r="S1394" s="900"/>
      <c r="T1394" s="900"/>
      <c r="U1394" s="900"/>
      <c r="V1394" s="900"/>
      <c r="W1394" s="900"/>
      <c r="X1394" s="900"/>
      <c r="Z1394" s="900"/>
      <c r="AA1394" s="900"/>
      <c r="AB1394" s="900"/>
      <c r="AC1394" s="900"/>
    </row>
    <row r="1395" spans="9:29">
      <c r="I1395" s="900"/>
      <c r="K1395" s="900"/>
      <c r="Q1395" s="900"/>
      <c r="S1395" s="900"/>
      <c r="T1395" s="900"/>
      <c r="U1395" s="900"/>
      <c r="V1395" s="900"/>
      <c r="W1395" s="900"/>
      <c r="X1395" s="900"/>
      <c r="Z1395" s="900"/>
      <c r="AA1395" s="900"/>
      <c r="AB1395" s="900"/>
      <c r="AC1395" s="900"/>
    </row>
    <row r="1396" spans="9:29">
      <c r="I1396" s="900"/>
      <c r="K1396" s="900"/>
      <c r="Q1396" s="900"/>
      <c r="S1396" s="900"/>
      <c r="T1396" s="900"/>
      <c r="U1396" s="900"/>
      <c r="V1396" s="900"/>
      <c r="W1396" s="900"/>
      <c r="X1396" s="900"/>
      <c r="Z1396" s="900"/>
      <c r="AA1396" s="900"/>
      <c r="AB1396" s="900"/>
      <c r="AC1396" s="900"/>
    </row>
    <row r="1397" spans="9:29">
      <c r="I1397" s="900"/>
      <c r="K1397" s="900"/>
      <c r="Q1397" s="900"/>
      <c r="S1397" s="900"/>
      <c r="T1397" s="900"/>
      <c r="U1397" s="900"/>
      <c r="V1397" s="900"/>
      <c r="W1397" s="900"/>
      <c r="X1397" s="900"/>
      <c r="Z1397" s="900"/>
      <c r="AA1397" s="900"/>
      <c r="AB1397" s="900"/>
      <c r="AC1397" s="900"/>
    </row>
    <row r="1398" spans="9:29">
      <c r="I1398" s="900"/>
      <c r="K1398" s="900"/>
      <c r="Q1398" s="900"/>
      <c r="S1398" s="900"/>
      <c r="T1398" s="900"/>
      <c r="U1398" s="900"/>
      <c r="V1398" s="900"/>
      <c r="W1398" s="900"/>
      <c r="X1398" s="900"/>
      <c r="Z1398" s="900"/>
      <c r="AA1398" s="900"/>
      <c r="AB1398" s="900"/>
      <c r="AC1398" s="900"/>
    </row>
    <row r="1399" spans="9:29">
      <c r="I1399" s="900"/>
      <c r="K1399" s="900"/>
      <c r="Q1399" s="900"/>
      <c r="S1399" s="900"/>
      <c r="T1399" s="900"/>
      <c r="U1399" s="900"/>
      <c r="V1399" s="900"/>
      <c r="W1399" s="900"/>
      <c r="X1399" s="900"/>
      <c r="Z1399" s="900"/>
      <c r="AA1399" s="900"/>
      <c r="AB1399" s="900"/>
      <c r="AC1399" s="900"/>
    </row>
    <row r="1400" spans="9:29">
      <c r="I1400" s="900"/>
      <c r="K1400" s="900"/>
      <c r="Q1400" s="900"/>
      <c r="S1400" s="900"/>
      <c r="T1400" s="900"/>
      <c r="U1400" s="900"/>
      <c r="V1400" s="900"/>
      <c r="W1400" s="900"/>
      <c r="X1400" s="900"/>
      <c r="Z1400" s="900"/>
      <c r="AA1400" s="900"/>
      <c r="AB1400" s="900"/>
      <c r="AC1400" s="900"/>
    </row>
    <row r="1401" spans="9:29">
      <c r="I1401" s="900"/>
      <c r="K1401" s="900"/>
      <c r="Q1401" s="900"/>
      <c r="S1401" s="900"/>
      <c r="T1401" s="900"/>
      <c r="U1401" s="900"/>
      <c r="V1401" s="900"/>
      <c r="W1401" s="900"/>
      <c r="X1401" s="900"/>
      <c r="Z1401" s="900"/>
      <c r="AA1401" s="900"/>
      <c r="AB1401" s="900"/>
      <c r="AC1401" s="900"/>
    </row>
    <row r="1402" spans="9:29">
      <c r="I1402" s="900"/>
      <c r="K1402" s="900"/>
      <c r="Q1402" s="900"/>
      <c r="S1402" s="900"/>
      <c r="T1402" s="900"/>
      <c r="U1402" s="900"/>
      <c r="V1402" s="900"/>
      <c r="W1402" s="900"/>
      <c r="X1402" s="900"/>
      <c r="Z1402" s="900"/>
      <c r="AA1402" s="900"/>
      <c r="AB1402" s="900"/>
      <c r="AC1402" s="900"/>
    </row>
    <row r="1403" spans="9:29">
      <c r="I1403" s="900"/>
      <c r="K1403" s="900"/>
      <c r="Q1403" s="900"/>
      <c r="S1403" s="900"/>
      <c r="T1403" s="900"/>
      <c r="U1403" s="900"/>
      <c r="V1403" s="900"/>
      <c r="W1403" s="900"/>
      <c r="X1403" s="900"/>
      <c r="Z1403" s="900"/>
      <c r="AA1403" s="900"/>
      <c r="AB1403" s="900"/>
      <c r="AC1403" s="900"/>
    </row>
    <row r="1404" spans="9:29">
      <c r="I1404" s="900"/>
      <c r="K1404" s="900"/>
      <c r="Q1404" s="900"/>
      <c r="S1404" s="900"/>
      <c r="T1404" s="900"/>
      <c r="U1404" s="900"/>
      <c r="V1404" s="900"/>
      <c r="W1404" s="900"/>
      <c r="X1404" s="900"/>
      <c r="Z1404" s="900"/>
      <c r="AA1404" s="900"/>
      <c r="AB1404" s="900"/>
      <c r="AC1404" s="900"/>
    </row>
    <row r="1405" spans="9:29">
      <c r="I1405" s="900"/>
      <c r="K1405" s="900"/>
      <c r="Q1405" s="900"/>
      <c r="S1405" s="900"/>
      <c r="T1405" s="900"/>
      <c r="U1405" s="900"/>
      <c r="V1405" s="900"/>
      <c r="W1405" s="900"/>
      <c r="X1405" s="900"/>
      <c r="Z1405" s="900"/>
      <c r="AA1405" s="900"/>
      <c r="AB1405" s="900"/>
      <c r="AC1405" s="900"/>
    </row>
    <row r="1406" spans="9:29">
      <c r="I1406" s="900"/>
      <c r="K1406" s="900"/>
      <c r="Q1406" s="900"/>
      <c r="S1406" s="900"/>
      <c r="T1406" s="900"/>
      <c r="U1406" s="900"/>
      <c r="V1406" s="900"/>
      <c r="W1406" s="900"/>
      <c r="X1406" s="900"/>
      <c r="Z1406" s="900"/>
      <c r="AA1406" s="900"/>
      <c r="AB1406" s="900"/>
      <c r="AC1406" s="900"/>
    </row>
    <row r="1407" spans="9:29">
      <c r="I1407" s="900"/>
      <c r="K1407" s="900"/>
      <c r="Q1407" s="900"/>
      <c r="S1407" s="900"/>
      <c r="T1407" s="900"/>
      <c r="U1407" s="900"/>
      <c r="V1407" s="900"/>
      <c r="W1407" s="900"/>
      <c r="X1407" s="900"/>
      <c r="Z1407" s="900"/>
      <c r="AA1407" s="900"/>
      <c r="AB1407" s="900"/>
      <c r="AC1407" s="900"/>
    </row>
    <row r="1408" spans="9:29">
      <c r="I1408" s="900"/>
      <c r="K1408" s="900"/>
      <c r="Q1408" s="900"/>
      <c r="S1408" s="900"/>
      <c r="T1408" s="900"/>
      <c r="U1408" s="900"/>
      <c r="V1408" s="900"/>
      <c r="W1408" s="900"/>
      <c r="X1408" s="900"/>
      <c r="Z1408" s="900"/>
      <c r="AA1408" s="900"/>
      <c r="AB1408" s="900"/>
      <c r="AC1408" s="900"/>
    </row>
    <row r="1409" spans="9:29">
      <c r="I1409" s="900"/>
      <c r="K1409" s="900"/>
      <c r="Q1409" s="900"/>
      <c r="S1409" s="900"/>
      <c r="T1409" s="900"/>
      <c r="U1409" s="900"/>
      <c r="V1409" s="900"/>
      <c r="W1409" s="900"/>
      <c r="X1409" s="900"/>
      <c r="Z1409" s="900"/>
      <c r="AA1409" s="900"/>
      <c r="AB1409" s="900"/>
      <c r="AC1409" s="900"/>
    </row>
    <row r="1410" spans="9:29">
      <c r="I1410" s="900"/>
      <c r="K1410" s="900"/>
      <c r="Q1410" s="900"/>
      <c r="S1410" s="900"/>
      <c r="T1410" s="900"/>
      <c r="U1410" s="900"/>
      <c r="V1410" s="900"/>
      <c r="W1410" s="900"/>
      <c r="X1410" s="900"/>
      <c r="Z1410" s="900"/>
      <c r="AA1410" s="900"/>
      <c r="AB1410" s="900"/>
      <c r="AC1410" s="900"/>
    </row>
    <row r="1411" spans="9:29">
      <c r="I1411" s="900"/>
      <c r="K1411" s="900"/>
      <c r="Q1411" s="900"/>
      <c r="S1411" s="900"/>
      <c r="T1411" s="900"/>
      <c r="U1411" s="900"/>
      <c r="V1411" s="900"/>
      <c r="W1411" s="900"/>
      <c r="X1411" s="900"/>
      <c r="Z1411" s="900"/>
      <c r="AA1411" s="900"/>
      <c r="AB1411" s="900"/>
      <c r="AC1411" s="900"/>
    </row>
    <row r="1412" spans="9:29">
      <c r="I1412" s="900"/>
      <c r="K1412" s="900"/>
      <c r="Q1412" s="900"/>
      <c r="S1412" s="900"/>
      <c r="T1412" s="900"/>
      <c r="U1412" s="900"/>
      <c r="V1412" s="900"/>
      <c r="W1412" s="900"/>
      <c r="X1412" s="900"/>
      <c r="Z1412" s="900"/>
      <c r="AA1412" s="900"/>
      <c r="AB1412" s="900"/>
      <c r="AC1412" s="900"/>
    </row>
    <row r="1413" spans="9:29">
      <c r="I1413" s="900"/>
      <c r="K1413" s="900"/>
      <c r="Q1413" s="900"/>
      <c r="S1413" s="900"/>
      <c r="T1413" s="900"/>
      <c r="U1413" s="900"/>
      <c r="V1413" s="900"/>
      <c r="W1413" s="900"/>
      <c r="X1413" s="900"/>
      <c r="Z1413" s="900"/>
      <c r="AA1413" s="900"/>
      <c r="AB1413" s="900"/>
      <c r="AC1413" s="900"/>
    </row>
    <row r="1414" spans="9:29">
      <c r="I1414" s="900"/>
      <c r="K1414" s="900"/>
      <c r="Q1414" s="900"/>
      <c r="S1414" s="900"/>
      <c r="T1414" s="900"/>
      <c r="U1414" s="900"/>
      <c r="V1414" s="900"/>
      <c r="W1414" s="900"/>
      <c r="X1414" s="900"/>
      <c r="Z1414" s="900"/>
      <c r="AA1414" s="900"/>
      <c r="AB1414" s="900"/>
      <c r="AC1414" s="900"/>
    </row>
    <row r="1415" spans="9:29">
      <c r="I1415" s="900"/>
      <c r="K1415" s="900"/>
      <c r="Q1415" s="900"/>
      <c r="S1415" s="900"/>
      <c r="T1415" s="900"/>
      <c r="U1415" s="900"/>
      <c r="V1415" s="900"/>
      <c r="W1415" s="900"/>
      <c r="X1415" s="900"/>
      <c r="Z1415" s="900"/>
      <c r="AA1415" s="900"/>
      <c r="AB1415" s="900"/>
      <c r="AC1415" s="900"/>
    </row>
    <row r="1416" spans="9:29">
      <c r="I1416" s="900"/>
      <c r="K1416" s="900"/>
      <c r="Q1416" s="900"/>
      <c r="S1416" s="900"/>
      <c r="T1416" s="900"/>
      <c r="U1416" s="900"/>
      <c r="V1416" s="900"/>
      <c r="W1416" s="900"/>
      <c r="X1416" s="900"/>
      <c r="Z1416" s="900"/>
      <c r="AA1416" s="900"/>
      <c r="AB1416" s="900"/>
      <c r="AC1416" s="900"/>
    </row>
    <row r="1417" spans="9:29">
      <c r="I1417" s="900"/>
      <c r="K1417" s="900"/>
      <c r="Q1417" s="900"/>
      <c r="S1417" s="900"/>
      <c r="T1417" s="900"/>
      <c r="U1417" s="900"/>
      <c r="V1417" s="900"/>
      <c r="W1417" s="900"/>
      <c r="X1417" s="900"/>
      <c r="Z1417" s="900"/>
      <c r="AA1417" s="900"/>
      <c r="AB1417" s="900"/>
      <c r="AC1417" s="900"/>
    </row>
    <row r="1418" spans="9:29">
      <c r="I1418" s="900"/>
      <c r="K1418" s="900"/>
      <c r="Q1418" s="900"/>
      <c r="S1418" s="900"/>
      <c r="T1418" s="900"/>
      <c r="U1418" s="900"/>
      <c r="V1418" s="900"/>
      <c r="W1418" s="900"/>
      <c r="X1418" s="900"/>
      <c r="Z1418" s="900"/>
      <c r="AA1418" s="900"/>
      <c r="AB1418" s="900"/>
      <c r="AC1418" s="900"/>
    </row>
    <row r="1419" spans="9:29">
      <c r="I1419" s="900"/>
      <c r="K1419" s="900"/>
      <c r="Q1419" s="900"/>
      <c r="S1419" s="900"/>
      <c r="T1419" s="900"/>
      <c r="U1419" s="900"/>
      <c r="V1419" s="900"/>
      <c r="W1419" s="900"/>
      <c r="X1419" s="900"/>
      <c r="Z1419" s="900"/>
      <c r="AA1419" s="900"/>
      <c r="AB1419" s="900"/>
      <c r="AC1419" s="900"/>
    </row>
    <row r="1420" spans="9:29">
      <c r="I1420" s="900"/>
      <c r="K1420" s="900"/>
      <c r="Q1420" s="900"/>
      <c r="S1420" s="900"/>
      <c r="T1420" s="900"/>
      <c r="U1420" s="900"/>
      <c r="V1420" s="900"/>
      <c r="W1420" s="900"/>
      <c r="X1420" s="900"/>
      <c r="Z1420" s="900"/>
      <c r="AA1420" s="900"/>
      <c r="AB1420" s="900"/>
      <c r="AC1420" s="900"/>
    </row>
    <row r="1421" spans="9:29">
      <c r="I1421" s="900"/>
      <c r="K1421" s="900"/>
      <c r="Q1421" s="900"/>
      <c r="S1421" s="900"/>
      <c r="T1421" s="900"/>
      <c r="U1421" s="900"/>
      <c r="V1421" s="900"/>
      <c r="W1421" s="900"/>
      <c r="X1421" s="900"/>
      <c r="Z1421" s="900"/>
      <c r="AA1421" s="900"/>
      <c r="AB1421" s="900"/>
      <c r="AC1421" s="900"/>
    </row>
    <row r="1422" spans="9:29">
      <c r="I1422" s="900"/>
      <c r="K1422" s="900"/>
      <c r="Q1422" s="900"/>
      <c r="S1422" s="900"/>
      <c r="T1422" s="900"/>
      <c r="U1422" s="900"/>
      <c r="V1422" s="900"/>
      <c r="W1422" s="900"/>
      <c r="X1422" s="900"/>
      <c r="Z1422" s="900"/>
      <c r="AA1422" s="900"/>
      <c r="AB1422" s="900"/>
      <c r="AC1422" s="900"/>
    </row>
    <row r="1423" spans="9:29">
      <c r="I1423" s="900"/>
      <c r="K1423" s="900"/>
      <c r="Q1423" s="900"/>
      <c r="S1423" s="900"/>
      <c r="T1423" s="900"/>
      <c r="U1423" s="900"/>
      <c r="V1423" s="900"/>
      <c r="W1423" s="900"/>
      <c r="X1423" s="900"/>
      <c r="Z1423" s="900"/>
      <c r="AA1423" s="900"/>
      <c r="AB1423" s="900"/>
      <c r="AC1423" s="900"/>
    </row>
    <row r="1424" spans="9:29">
      <c r="I1424" s="900"/>
      <c r="K1424" s="900"/>
      <c r="Q1424" s="900"/>
      <c r="S1424" s="900"/>
      <c r="T1424" s="900"/>
      <c r="U1424" s="900"/>
      <c r="V1424" s="900"/>
      <c r="W1424" s="900"/>
      <c r="X1424" s="900"/>
      <c r="Z1424" s="900"/>
      <c r="AA1424" s="900"/>
      <c r="AB1424" s="900"/>
      <c r="AC1424" s="900"/>
    </row>
    <row r="1425" spans="9:29">
      <c r="I1425" s="900"/>
      <c r="K1425" s="900"/>
      <c r="Q1425" s="900"/>
      <c r="S1425" s="900"/>
      <c r="T1425" s="900"/>
      <c r="U1425" s="900"/>
      <c r="V1425" s="900"/>
      <c r="W1425" s="900"/>
      <c r="X1425" s="900"/>
      <c r="Z1425" s="900"/>
      <c r="AA1425" s="900"/>
      <c r="AB1425" s="900"/>
      <c r="AC1425" s="900"/>
    </row>
    <row r="1426" spans="9:29">
      <c r="I1426" s="900"/>
      <c r="K1426" s="900"/>
      <c r="Q1426" s="900"/>
      <c r="S1426" s="900"/>
      <c r="T1426" s="900"/>
      <c r="U1426" s="900"/>
      <c r="V1426" s="900"/>
      <c r="W1426" s="900"/>
      <c r="X1426" s="900"/>
      <c r="Z1426" s="900"/>
      <c r="AA1426" s="900"/>
      <c r="AB1426" s="900"/>
      <c r="AC1426" s="900"/>
    </row>
    <row r="1427" spans="9:29">
      <c r="I1427" s="900"/>
      <c r="K1427" s="900"/>
      <c r="Q1427" s="900"/>
      <c r="S1427" s="900"/>
      <c r="T1427" s="900"/>
      <c r="U1427" s="900"/>
      <c r="V1427" s="900"/>
      <c r="W1427" s="900"/>
      <c r="X1427" s="900"/>
      <c r="Z1427" s="900"/>
      <c r="AA1427" s="900"/>
      <c r="AB1427" s="900"/>
      <c r="AC1427" s="900"/>
    </row>
    <row r="1428" spans="9:29">
      <c r="I1428" s="900"/>
      <c r="K1428" s="900"/>
      <c r="Q1428" s="900"/>
      <c r="S1428" s="900"/>
      <c r="T1428" s="900"/>
      <c r="U1428" s="900"/>
      <c r="V1428" s="900"/>
      <c r="W1428" s="900"/>
      <c r="X1428" s="900"/>
      <c r="Z1428" s="900"/>
      <c r="AA1428" s="900"/>
      <c r="AB1428" s="900"/>
      <c r="AC1428" s="900"/>
    </row>
    <row r="1429" spans="9:29">
      <c r="I1429" s="900"/>
      <c r="K1429" s="900"/>
      <c r="Q1429" s="900"/>
      <c r="S1429" s="900"/>
      <c r="T1429" s="900"/>
      <c r="U1429" s="900"/>
      <c r="V1429" s="900"/>
      <c r="W1429" s="900"/>
      <c r="X1429" s="900"/>
      <c r="Z1429" s="900"/>
      <c r="AA1429" s="900"/>
      <c r="AB1429" s="900"/>
      <c r="AC1429" s="900"/>
    </row>
    <row r="1430" spans="9:29">
      <c r="I1430" s="900"/>
      <c r="K1430" s="900"/>
      <c r="Q1430" s="900"/>
      <c r="S1430" s="900"/>
      <c r="T1430" s="900"/>
      <c r="U1430" s="900"/>
      <c r="V1430" s="900"/>
      <c r="W1430" s="900"/>
      <c r="X1430" s="900"/>
      <c r="Z1430" s="900"/>
      <c r="AA1430" s="900"/>
      <c r="AB1430" s="900"/>
      <c r="AC1430" s="900"/>
    </row>
    <row r="1431" spans="9:29">
      <c r="I1431" s="900"/>
      <c r="K1431" s="900"/>
      <c r="Q1431" s="900"/>
      <c r="S1431" s="900"/>
      <c r="T1431" s="900"/>
      <c r="U1431" s="900"/>
      <c r="V1431" s="900"/>
      <c r="W1431" s="900"/>
      <c r="X1431" s="900"/>
      <c r="Z1431" s="900"/>
      <c r="AA1431" s="900"/>
      <c r="AB1431" s="900"/>
      <c r="AC1431" s="900"/>
    </row>
    <row r="1432" spans="9:29">
      <c r="I1432" s="900"/>
      <c r="K1432" s="900"/>
      <c r="Q1432" s="900"/>
      <c r="S1432" s="900"/>
      <c r="T1432" s="900"/>
      <c r="U1432" s="900"/>
      <c r="V1432" s="900"/>
      <c r="W1432" s="900"/>
      <c r="X1432" s="900"/>
      <c r="Z1432" s="900"/>
      <c r="AA1432" s="900"/>
      <c r="AB1432" s="900"/>
      <c r="AC1432" s="900"/>
    </row>
    <row r="1433" spans="9:29">
      <c r="I1433" s="900"/>
      <c r="K1433" s="900"/>
      <c r="Q1433" s="900"/>
      <c r="S1433" s="900"/>
      <c r="T1433" s="900"/>
      <c r="U1433" s="900"/>
      <c r="V1433" s="900"/>
      <c r="W1433" s="900"/>
      <c r="X1433" s="900"/>
      <c r="Z1433" s="900"/>
      <c r="AA1433" s="900"/>
      <c r="AB1433" s="900"/>
      <c r="AC1433" s="900"/>
    </row>
    <row r="1434" spans="9:29">
      <c r="I1434" s="900"/>
      <c r="K1434" s="900"/>
      <c r="Q1434" s="900"/>
      <c r="S1434" s="900"/>
      <c r="T1434" s="900"/>
      <c r="U1434" s="900"/>
      <c r="V1434" s="900"/>
      <c r="W1434" s="900"/>
      <c r="X1434" s="900"/>
      <c r="Z1434" s="900"/>
      <c r="AA1434" s="900"/>
      <c r="AB1434" s="900"/>
      <c r="AC1434" s="900"/>
    </row>
    <row r="1435" spans="9:29">
      <c r="I1435" s="900"/>
      <c r="K1435" s="900"/>
      <c r="Q1435" s="900"/>
      <c r="S1435" s="900"/>
      <c r="T1435" s="900"/>
      <c r="U1435" s="900"/>
      <c r="V1435" s="900"/>
      <c r="W1435" s="900"/>
      <c r="X1435" s="900"/>
      <c r="Z1435" s="900"/>
      <c r="AA1435" s="900"/>
      <c r="AB1435" s="900"/>
      <c r="AC1435" s="900"/>
    </row>
    <row r="1436" spans="9:29">
      <c r="I1436" s="900"/>
      <c r="K1436" s="900"/>
      <c r="Q1436" s="900"/>
      <c r="S1436" s="900"/>
      <c r="T1436" s="900"/>
      <c r="U1436" s="900"/>
      <c r="V1436" s="900"/>
      <c r="W1436" s="900"/>
      <c r="X1436" s="900"/>
      <c r="Z1436" s="900"/>
      <c r="AA1436" s="900"/>
      <c r="AB1436" s="900"/>
      <c r="AC1436" s="900"/>
    </row>
    <row r="1437" spans="9:29">
      <c r="I1437" s="900"/>
      <c r="K1437" s="900"/>
      <c r="Q1437" s="900"/>
      <c r="S1437" s="900"/>
      <c r="T1437" s="900"/>
      <c r="U1437" s="900"/>
      <c r="V1437" s="900"/>
      <c r="W1437" s="900"/>
      <c r="X1437" s="900"/>
      <c r="Z1437" s="900"/>
      <c r="AA1437" s="900"/>
      <c r="AB1437" s="900"/>
      <c r="AC1437" s="900"/>
    </row>
    <row r="1438" spans="9:29">
      <c r="I1438" s="900"/>
      <c r="K1438" s="900"/>
      <c r="Q1438" s="900"/>
      <c r="S1438" s="900"/>
      <c r="T1438" s="900"/>
      <c r="U1438" s="900"/>
      <c r="V1438" s="900"/>
      <c r="W1438" s="900"/>
      <c r="X1438" s="900"/>
      <c r="Z1438" s="900"/>
      <c r="AA1438" s="900"/>
      <c r="AB1438" s="900"/>
      <c r="AC1438" s="900"/>
    </row>
    <row r="1439" spans="9:29">
      <c r="I1439" s="900"/>
      <c r="K1439" s="900"/>
      <c r="Q1439" s="900"/>
      <c r="S1439" s="900"/>
      <c r="T1439" s="900"/>
      <c r="U1439" s="900"/>
      <c r="V1439" s="900"/>
      <c r="W1439" s="900"/>
      <c r="X1439" s="900"/>
      <c r="Z1439" s="900"/>
      <c r="AA1439" s="900"/>
      <c r="AB1439" s="900"/>
      <c r="AC1439" s="900"/>
    </row>
    <row r="1440" spans="9:29">
      <c r="I1440" s="900"/>
      <c r="K1440" s="900"/>
      <c r="Q1440" s="900"/>
      <c r="S1440" s="900"/>
      <c r="T1440" s="900"/>
      <c r="U1440" s="900"/>
      <c r="V1440" s="900"/>
      <c r="W1440" s="900"/>
      <c r="X1440" s="900"/>
      <c r="Z1440" s="900"/>
      <c r="AA1440" s="900"/>
      <c r="AB1440" s="900"/>
      <c r="AC1440" s="900"/>
    </row>
    <row r="1441" spans="9:29">
      <c r="I1441" s="900"/>
      <c r="K1441" s="900"/>
      <c r="Q1441" s="900"/>
      <c r="S1441" s="900"/>
      <c r="T1441" s="900"/>
      <c r="U1441" s="900"/>
      <c r="V1441" s="900"/>
      <c r="W1441" s="900"/>
      <c r="X1441" s="900"/>
      <c r="Z1441" s="900"/>
      <c r="AA1441" s="900"/>
      <c r="AB1441" s="900"/>
      <c r="AC1441" s="900"/>
    </row>
    <row r="1442" spans="9:29">
      <c r="I1442" s="900"/>
      <c r="K1442" s="900"/>
      <c r="Q1442" s="900"/>
      <c r="S1442" s="900"/>
      <c r="T1442" s="900"/>
      <c r="U1442" s="900"/>
      <c r="V1442" s="900"/>
      <c r="W1442" s="900"/>
      <c r="X1442" s="900"/>
      <c r="Z1442" s="900"/>
      <c r="AA1442" s="900"/>
      <c r="AB1442" s="900"/>
      <c r="AC1442" s="900"/>
    </row>
    <row r="1443" spans="9:29">
      <c r="I1443" s="900"/>
      <c r="K1443" s="900"/>
      <c r="Q1443" s="900"/>
      <c r="S1443" s="900"/>
      <c r="T1443" s="900"/>
      <c r="U1443" s="900"/>
      <c r="V1443" s="900"/>
      <c r="W1443" s="900"/>
      <c r="X1443" s="900"/>
      <c r="Z1443" s="900"/>
      <c r="AA1443" s="900"/>
      <c r="AB1443" s="900"/>
      <c r="AC1443" s="900"/>
    </row>
    <row r="1444" spans="9:29">
      <c r="I1444" s="900"/>
      <c r="K1444" s="900"/>
      <c r="Q1444" s="900"/>
      <c r="S1444" s="900"/>
      <c r="T1444" s="900"/>
      <c r="U1444" s="900"/>
      <c r="V1444" s="900"/>
      <c r="W1444" s="900"/>
      <c r="X1444" s="900"/>
      <c r="Z1444" s="900"/>
      <c r="AA1444" s="900"/>
      <c r="AB1444" s="900"/>
      <c r="AC1444" s="900"/>
    </row>
    <row r="1445" spans="9:29">
      <c r="I1445" s="900"/>
      <c r="K1445" s="900"/>
      <c r="Q1445" s="900"/>
      <c r="S1445" s="900"/>
      <c r="T1445" s="900"/>
      <c r="U1445" s="900"/>
      <c r="V1445" s="900"/>
      <c r="W1445" s="900"/>
      <c r="X1445" s="900"/>
      <c r="Z1445" s="900"/>
      <c r="AA1445" s="900"/>
      <c r="AB1445" s="900"/>
      <c r="AC1445" s="900"/>
    </row>
    <row r="1446" spans="9:29">
      <c r="I1446" s="900"/>
      <c r="K1446" s="900"/>
      <c r="Q1446" s="900"/>
      <c r="S1446" s="900"/>
      <c r="T1446" s="900"/>
      <c r="U1446" s="900"/>
      <c r="V1446" s="900"/>
      <c r="W1446" s="900"/>
      <c r="X1446" s="900"/>
      <c r="Z1446" s="900"/>
      <c r="AA1446" s="900"/>
      <c r="AB1446" s="900"/>
      <c r="AC1446" s="900"/>
    </row>
    <row r="1447" spans="9:29">
      <c r="I1447" s="900"/>
      <c r="K1447" s="900"/>
      <c r="Q1447" s="900"/>
      <c r="S1447" s="900"/>
      <c r="T1447" s="900"/>
      <c r="U1447" s="900"/>
      <c r="V1447" s="900"/>
      <c r="W1447" s="900"/>
      <c r="X1447" s="900"/>
      <c r="Z1447" s="900"/>
      <c r="AA1447" s="900"/>
      <c r="AB1447" s="900"/>
      <c r="AC1447" s="900"/>
    </row>
    <row r="1448" spans="9:29">
      <c r="I1448" s="900"/>
      <c r="K1448" s="900"/>
      <c r="Q1448" s="900"/>
      <c r="S1448" s="900"/>
      <c r="T1448" s="900"/>
      <c r="U1448" s="900"/>
      <c r="V1448" s="900"/>
      <c r="W1448" s="900"/>
      <c r="X1448" s="900"/>
      <c r="Z1448" s="900"/>
      <c r="AA1448" s="900"/>
      <c r="AB1448" s="900"/>
      <c r="AC1448" s="900"/>
    </row>
    <row r="1449" spans="9:29">
      <c r="I1449" s="900"/>
      <c r="K1449" s="900"/>
      <c r="Q1449" s="900"/>
      <c r="S1449" s="900"/>
      <c r="T1449" s="900"/>
      <c r="U1449" s="900"/>
      <c r="V1449" s="900"/>
      <c r="W1449" s="900"/>
      <c r="X1449" s="900"/>
      <c r="Z1449" s="900"/>
      <c r="AA1449" s="900"/>
      <c r="AB1449" s="900"/>
      <c r="AC1449" s="900"/>
    </row>
    <row r="1450" spans="9:29">
      <c r="I1450" s="900"/>
      <c r="K1450" s="900"/>
      <c r="Q1450" s="900"/>
      <c r="S1450" s="900"/>
      <c r="T1450" s="900"/>
      <c r="U1450" s="900"/>
      <c r="V1450" s="900"/>
      <c r="W1450" s="900"/>
      <c r="X1450" s="900"/>
      <c r="Z1450" s="900"/>
      <c r="AA1450" s="900"/>
      <c r="AB1450" s="900"/>
      <c r="AC1450" s="900"/>
    </row>
    <row r="1451" spans="9:29">
      <c r="I1451" s="900"/>
      <c r="K1451" s="900"/>
      <c r="Q1451" s="900"/>
      <c r="S1451" s="900"/>
      <c r="T1451" s="900"/>
      <c r="U1451" s="900"/>
      <c r="V1451" s="900"/>
      <c r="W1451" s="900"/>
      <c r="X1451" s="900"/>
      <c r="Z1451" s="900"/>
      <c r="AA1451" s="900"/>
      <c r="AB1451" s="900"/>
      <c r="AC1451" s="900"/>
    </row>
    <row r="1452" spans="9:29">
      <c r="I1452" s="900"/>
      <c r="K1452" s="900"/>
      <c r="Q1452" s="900"/>
      <c r="S1452" s="900"/>
      <c r="T1452" s="900"/>
      <c r="U1452" s="900"/>
      <c r="V1452" s="900"/>
      <c r="W1452" s="900"/>
      <c r="X1452" s="900"/>
      <c r="Z1452" s="900"/>
      <c r="AA1452" s="900"/>
      <c r="AB1452" s="900"/>
      <c r="AC1452" s="900"/>
    </row>
    <row r="1453" spans="9:29">
      <c r="I1453" s="900"/>
      <c r="K1453" s="900"/>
      <c r="Q1453" s="900"/>
      <c r="S1453" s="900"/>
      <c r="T1453" s="900"/>
      <c r="U1453" s="900"/>
      <c r="V1453" s="900"/>
      <c r="W1453" s="900"/>
      <c r="X1453" s="900"/>
      <c r="Z1453" s="900"/>
      <c r="AA1453" s="900"/>
      <c r="AB1453" s="900"/>
      <c r="AC1453" s="900"/>
    </row>
    <row r="1454" spans="9:29">
      <c r="I1454" s="900"/>
      <c r="K1454" s="900"/>
      <c r="Q1454" s="900"/>
      <c r="S1454" s="900"/>
      <c r="T1454" s="900"/>
      <c r="U1454" s="900"/>
      <c r="V1454" s="900"/>
      <c r="W1454" s="900"/>
      <c r="X1454" s="900"/>
      <c r="Z1454" s="900"/>
      <c r="AA1454" s="900"/>
      <c r="AB1454" s="900"/>
      <c r="AC1454" s="900"/>
    </row>
    <row r="1455" spans="9:29">
      <c r="I1455" s="900"/>
      <c r="K1455" s="900"/>
      <c r="Q1455" s="900"/>
      <c r="S1455" s="900"/>
      <c r="T1455" s="900"/>
      <c r="U1455" s="900"/>
      <c r="V1455" s="900"/>
      <c r="W1455" s="900"/>
      <c r="X1455" s="900"/>
      <c r="Z1455" s="900"/>
      <c r="AA1455" s="900"/>
      <c r="AB1455" s="900"/>
      <c r="AC1455" s="900"/>
    </row>
    <row r="1456" spans="9:29">
      <c r="I1456" s="900"/>
      <c r="K1456" s="900"/>
      <c r="Q1456" s="900"/>
      <c r="S1456" s="900"/>
      <c r="T1456" s="900"/>
      <c r="U1456" s="900"/>
      <c r="V1456" s="900"/>
      <c r="W1456" s="900"/>
      <c r="X1456" s="900"/>
      <c r="Z1456" s="900"/>
      <c r="AA1456" s="900"/>
      <c r="AB1456" s="900"/>
      <c r="AC1456" s="900"/>
    </row>
    <row r="1457" spans="9:29">
      <c r="I1457" s="900"/>
      <c r="K1457" s="900"/>
      <c r="Q1457" s="900"/>
      <c r="S1457" s="900"/>
      <c r="T1457" s="900"/>
      <c r="U1457" s="900"/>
      <c r="V1457" s="900"/>
      <c r="W1457" s="900"/>
      <c r="X1457" s="900"/>
      <c r="Z1457" s="900"/>
      <c r="AA1457" s="900"/>
      <c r="AB1457" s="900"/>
      <c r="AC1457" s="900"/>
    </row>
    <row r="1458" spans="9:29">
      <c r="I1458" s="900"/>
      <c r="K1458" s="900"/>
      <c r="Q1458" s="900"/>
      <c r="S1458" s="900"/>
      <c r="T1458" s="900"/>
      <c r="U1458" s="900"/>
      <c r="V1458" s="900"/>
      <c r="W1458" s="900"/>
      <c r="X1458" s="900"/>
      <c r="Z1458" s="900"/>
      <c r="AA1458" s="900"/>
      <c r="AB1458" s="900"/>
      <c r="AC1458" s="900"/>
    </row>
    <row r="1459" spans="9:29">
      <c r="I1459" s="900"/>
      <c r="K1459" s="900"/>
      <c r="Q1459" s="900"/>
      <c r="S1459" s="900"/>
      <c r="T1459" s="900"/>
      <c r="U1459" s="900"/>
      <c r="V1459" s="900"/>
      <c r="W1459" s="900"/>
      <c r="X1459" s="900"/>
      <c r="Z1459" s="900"/>
      <c r="AA1459" s="900"/>
      <c r="AB1459" s="900"/>
      <c r="AC1459" s="900"/>
    </row>
    <row r="1460" spans="9:29">
      <c r="I1460" s="900"/>
      <c r="K1460" s="900"/>
      <c r="Q1460" s="900"/>
      <c r="S1460" s="900"/>
      <c r="T1460" s="900"/>
      <c r="U1460" s="900"/>
      <c r="V1460" s="900"/>
      <c r="W1460" s="900"/>
      <c r="X1460" s="900"/>
      <c r="Z1460" s="900"/>
      <c r="AA1460" s="900"/>
      <c r="AB1460" s="900"/>
      <c r="AC1460" s="900"/>
    </row>
    <row r="1461" spans="9:29">
      <c r="I1461" s="900"/>
      <c r="K1461" s="900"/>
      <c r="Q1461" s="900"/>
      <c r="S1461" s="900"/>
      <c r="T1461" s="900"/>
      <c r="U1461" s="900"/>
      <c r="V1461" s="900"/>
      <c r="W1461" s="900"/>
      <c r="X1461" s="900"/>
      <c r="Z1461" s="900"/>
      <c r="AA1461" s="900"/>
      <c r="AB1461" s="900"/>
      <c r="AC1461" s="900"/>
    </row>
    <row r="1462" spans="9:29">
      <c r="I1462" s="900"/>
      <c r="K1462" s="900"/>
      <c r="Q1462" s="900"/>
      <c r="S1462" s="900"/>
      <c r="T1462" s="900"/>
      <c r="U1462" s="900"/>
      <c r="V1462" s="900"/>
      <c r="W1462" s="900"/>
      <c r="X1462" s="900"/>
      <c r="Z1462" s="900"/>
      <c r="AA1462" s="900"/>
      <c r="AB1462" s="900"/>
      <c r="AC1462" s="900"/>
    </row>
    <row r="1463" spans="9:29">
      <c r="I1463" s="900"/>
      <c r="K1463" s="900"/>
      <c r="Q1463" s="900"/>
      <c r="S1463" s="900"/>
      <c r="T1463" s="900"/>
      <c r="U1463" s="900"/>
      <c r="V1463" s="900"/>
      <c r="W1463" s="900"/>
      <c r="X1463" s="900"/>
      <c r="Z1463" s="900"/>
      <c r="AA1463" s="900"/>
      <c r="AB1463" s="900"/>
      <c r="AC1463" s="900"/>
    </row>
    <row r="1464" spans="9:29">
      <c r="I1464" s="900"/>
      <c r="K1464" s="900"/>
      <c r="Q1464" s="900"/>
      <c r="S1464" s="900"/>
      <c r="T1464" s="900"/>
      <c r="U1464" s="900"/>
      <c r="V1464" s="900"/>
      <c r="W1464" s="900"/>
      <c r="X1464" s="900"/>
      <c r="Z1464" s="900"/>
      <c r="AA1464" s="900"/>
      <c r="AB1464" s="900"/>
      <c r="AC1464" s="900"/>
    </row>
    <row r="1465" spans="9:29">
      <c r="I1465" s="900"/>
      <c r="K1465" s="900"/>
      <c r="Q1465" s="900"/>
      <c r="S1465" s="900"/>
      <c r="T1465" s="900"/>
      <c r="U1465" s="900"/>
      <c r="V1465" s="900"/>
      <c r="W1465" s="900"/>
      <c r="X1465" s="900"/>
      <c r="Z1465" s="900"/>
      <c r="AA1465" s="900"/>
      <c r="AB1465" s="900"/>
      <c r="AC1465" s="900"/>
    </row>
    <row r="1466" spans="9:29">
      <c r="I1466" s="900"/>
      <c r="K1466" s="900"/>
      <c r="Q1466" s="900"/>
      <c r="S1466" s="900"/>
      <c r="T1466" s="900"/>
      <c r="U1466" s="900"/>
      <c r="V1466" s="900"/>
      <c r="W1466" s="900"/>
      <c r="X1466" s="900"/>
      <c r="Z1466" s="900"/>
      <c r="AA1466" s="900"/>
      <c r="AB1466" s="900"/>
      <c r="AC1466" s="900"/>
    </row>
    <row r="1467" spans="9:29">
      <c r="I1467" s="900"/>
      <c r="K1467" s="900"/>
      <c r="Q1467" s="900"/>
      <c r="S1467" s="900"/>
      <c r="T1467" s="900"/>
      <c r="U1467" s="900"/>
      <c r="V1467" s="900"/>
      <c r="W1467" s="900"/>
      <c r="X1467" s="900"/>
      <c r="Z1467" s="900"/>
      <c r="AA1467" s="900"/>
      <c r="AB1467" s="900"/>
      <c r="AC1467" s="900"/>
    </row>
    <row r="1468" spans="9:29">
      <c r="I1468" s="900"/>
      <c r="K1468" s="900"/>
      <c r="Q1468" s="900"/>
      <c r="S1468" s="900"/>
      <c r="T1468" s="900"/>
      <c r="U1468" s="900"/>
      <c r="V1468" s="900"/>
      <c r="W1468" s="900"/>
      <c r="X1468" s="900"/>
      <c r="Z1468" s="900"/>
      <c r="AA1468" s="900"/>
      <c r="AB1468" s="900"/>
      <c r="AC1468" s="900"/>
    </row>
    <row r="1469" spans="9:29">
      <c r="I1469" s="900"/>
      <c r="K1469" s="900"/>
      <c r="Q1469" s="900"/>
      <c r="S1469" s="900"/>
      <c r="T1469" s="900"/>
      <c r="U1469" s="900"/>
      <c r="V1469" s="900"/>
      <c r="W1469" s="900"/>
      <c r="X1469" s="900"/>
      <c r="Z1469" s="900"/>
      <c r="AA1469" s="900"/>
      <c r="AB1469" s="900"/>
      <c r="AC1469" s="900"/>
    </row>
    <row r="1470" spans="9:29">
      <c r="I1470" s="900"/>
      <c r="K1470" s="900"/>
      <c r="Q1470" s="900"/>
      <c r="S1470" s="900"/>
      <c r="T1470" s="900"/>
      <c r="U1470" s="900"/>
      <c r="V1470" s="900"/>
      <c r="W1470" s="900"/>
      <c r="X1470" s="900"/>
      <c r="Z1470" s="900"/>
      <c r="AA1470" s="900"/>
      <c r="AB1470" s="900"/>
      <c r="AC1470" s="900"/>
    </row>
    <row r="1471" spans="9:29">
      <c r="I1471" s="900"/>
      <c r="K1471" s="900"/>
      <c r="Q1471" s="900"/>
      <c r="S1471" s="900"/>
      <c r="T1471" s="900"/>
      <c r="U1471" s="900"/>
      <c r="V1471" s="900"/>
      <c r="W1471" s="900"/>
      <c r="X1471" s="900"/>
      <c r="Z1471" s="900"/>
      <c r="AA1471" s="900"/>
      <c r="AB1471" s="900"/>
      <c r="AC1471" s="900"/>
    </row>
    <row r="1472" spans="9:29">
      <c r="I1472" s="900"/>
      <c r="K1472" s="900"/>
      <c r="Q1472" s="900"/>
      <c r="S1472" s="900"/>
      <c r="T1472" s="900"/>
      <c r="U1472" s="900"/>
      <c r="V1472" s="900"/>
      <c r="W1472" s="900"/>
      <c r="X1472" s="900"/>
      <c r="Z1472" s="900"/>
      <c r="AA1472" s="900"/>
      <c r="AB1472" s="900"/>
      <c r="AC1472" s="900"/>
    </row>
    <row r="1473" spans="9:29">
      <c r="I1473" s="900"/>
      <c r="K1473" s="900"/>
      <c r="Q1473" s="900"/>
      <c r="S1473" s="900"/>
      <c r="T1473" s="900"/>
      <c r="U1473" s="900"/>
      <c r="V1473" s="900"/>
      <c r="W1473" s="900"/>
      <c r="X1473" s="900"/>
      <c r="Z1473" s="900"/>
      <c r="AA1473" s="900"/>
      <c r="AB1473" s="900"/>
      <c r="AC1473" s="900"/>
    </row>
    <row r="1474" spans="9:29">
      <c r="I1474" s="900"/>
      <c r="K1474" s="900"/>
      <c r="Q1474" s="900"/>
      <c r="S1474" s="900"/>
      <c r="T1474" s="900"/>
      <c r="U1474" s="900"/>
      <c r="V1474" s="900"/>
      <c r="W1474" s="900"/>
      <c r="X1474" s="900"/>
      <c r="Z1474" s="900"/>
      <c r="AA1474" s="900"/>
      <c r="AB1474" s="900"/>
      <c r="AC1474" s="900"/>
    </row>
    <row r="1475" spans="9:29">
      <c r="I1475" s="900"/>
      <c r="K1475" s="900"/>
      <c r="Q1475" s="900"/>
      <c r="S1475" s="900"/>
      <c r="T1475" s="900"/>
      <c r="U1475" s="900"/>
      <c r="V1475" s="900"/>
      <c r="W1475" s="900"/>
      <c r="X1475" s="900"/>
      <c r="Z1475" s="900"/>
      <c r="AA1475" s="900"/>
      <c r="AB1475" s="900"/>
      <c r="AC1475" s="900"/>
    </row>
    <row r="1476" spans="9:29">
      <c r="I1476" s="900"/>
      <c r="K1476" s="900"/>
      <c r="Q1476" s="900"/>
      <c r="S1476" s="900"/>
      <c r="T1476" s="900"/>
      <c r="U1476" s="900"/>
      <c r="V1476" s="900"/>
      <c r="W1476" s="900"/>
      <c r="X1476" s="900"/>
      <c r="Z1476" s="900"/>
      <c r="AA1476" s="900"/>
      <c r="AB1476" s="900"/>
      <c r="AC1476" s="900"/>
    </row>
    <row r="1477" spans="9:29">
      <c r="I1477" s="900"/>
      <c r="K1477" s="900"/>
      <c r="Q1477" s="900"/>
      <c r="S1477" s="900"/>
      <c r="T1477" s="900"/>
      <c r="U1477" s="900"/>
      <c r="V1477" s="900"/>
      <c r="W1477" s="900"/>
      <c r="X1477" s="900"/>
      <c r="Z1477" s="900"/>
      <c r="AA1477" s="900"/>
      <c r="AB1477" s="900"/>
      <c r="AC1477" s="900"/>
    </row>
    <row r="1478" spans="9:29">
      <c r="I1478" s="900"/>
      <c r="K1478" s="900"/>
      <c r="Q1478" s="900"/>
      <c r="S1478" s="900"/>
      <c r="T1478" s="900"/>
      <c r="U1478" s="900"/>
      <c r="V1478" s="900"/>
      <c r="W1478" s="900"/>
      <c r="X1478" s="900"/>
      <c r="Z1478" s="900"/>
      <c r="AA1478" s="900"/>
      <c r="AB1478" s="900"/>
      <c r="AC1478" s="900"/>
    </row>
    <row r="1479" spans="9:29">
      <c r="I1479" s="900"/>
      <c r="K1479" s="900"/>
      <c r="Q1479" s="900"/>
      <c r="S1479" s="900"/>
      <c r="T1479" s="900"/>
      <c r="U1479" s="900"/>
      <c r="V1479" s="900"/>
      <c r="W1479" s="900"/>
      <c r="X1479" s="900"/>
      <c r="Z1479" s="900"/>
      <c r="AA1479" s="900"/>
      <c r="AB1479" s="900"/>
      <c r="AC1479" s="900"/>
    </row>
    <row r="1480" spans="9:29">
      <c r="I1480" s="900"/>
      <c r="K1480" s="900"/>
      <c r="Q1480" s="900"/>
      <c r="S1480" s="900"/>
      <c r="T1480" s="900"/>
      <c r="U1480" s="900"/>
      <c r="V1480" s="900"/>
      <c r="W1480" s="900"/>
      <c r="X1480" s="900"/>
      <c r="Z1480" s="900"/>
      <c r="AA1480" s="900"/>
      <c r="AB1480" s="900"/>
      <c r="AC1480" s="900"/>
    </row>
    <row r="1481" spans="9:29">
      <c r="I1481" s="900"/>
      <c r="K1481" s="900"/>
      <c r="Q1481" s="900"/>
      <c r="S1481" s="900"/>
      <c r="T1481" s="900"/>
      <c r="U1481" s="900"/>
      <c r="V1481" s="900"/>
      <c r="W1481" s="900"/>
      <c r="X1481" s="900"/>
      <c r="Z1481" s="900"/>
      <c r="AA1481" s="900"/>
      <c r="AB1481" s="900"/>
      <c r="AC1481" s="900"/>
    </row>
    <row r="1482" spans="9:29">
      <c r="I1482" s="900"/>
      <c r="K1482" s="900"/>
      <c r="Q1482" s="900"/>
      <c r="S1482" s="900"/>
      <c r="T1482" s="900"/>
      <c r="U1482" s="900"/>
      <c r="V1482" s="900"/>
      <c r="W1482" s="900"/>
      <c r="X1482" s="900"/>
      <c r="Z1482" s="900"/>
      <c r="AA1482" s="900"/>
      <c r="AB1482" s="900"/>
      <c r="AC1482" s="900"/>
    </row>
    <row r="1483" spans="9:29">
      <c r="I1483" s="900"/>
      <c r="K1483" s="900"/>
      <c r="Q1483" s="900"/>
      <c r="S1483" s="900"/>
      <c r="T1483" s="900"/>
      <c r="U1483" s="900"/>
      <c r="V1483" s="900"/>
      <c r="W1483" s="900"/>
      <c r="X1483" s="900"/>
      <c r="Z1483" s="900"/>
      <c r="AA1483" s="900"/>
      <c r="AB1483" s="900"/>
      <c r="AC1483" s="900"/>
    </row>
    <row r="1484" spans="9:29">
      <c r="I1484" s="900"/>
      <c r="K1484" s="900"/>
      <c r="Q1484" s="900"/>
      <c r="S1484" s="900"/>
      <c r="T1484" s="900"/>
      <c r="U1484" s="900"/>
      <c r="V1484" s="900"/>
      <c r="W1484" s="900"/>
      <c r="X1484" s="900"/>
      <c r="Z1484" s="900"/>
      <c r="AA1484" s="900"/>
      <c r="AB1484" s="900"/>
      <c r="AC1484" s="900"/>
    </row>
    <row r="1485" spans="9:29">
      <c r="I1485" s="900"/>
      <c r="K1485" s="900"/>
      <c r="Q1485" s="900"/>
      <c r="S1485" s="900"/>
      <c r="T1485" s="900"/>
      <c r="U1485" s="900"/>
      <c r="V1485" s="900"/>
      <c r="W1485" s="900"/>
      <c r="X1485" s="900"/>
      <c r="Z1485" s="900"/>
      <c r="AA1485" s="900"/>
      <c r="AB1485" s="900"/>
      <c r="AC1485" s="900"/>
    </row>
    <row r="1486" spans="9:29">
      <c r="I1486" s="900"/>
      <c r="K1486" s="900"/>
      <c r="Q1486" s="900"/>
      <c r="S1486" s="900"/>
      <c r="T1486" s="900"/>
      <c r="U1486" s="900"/>
      <c r="V1486" s="900"/>
      <c r="W1486" s="900"/>
      <c r="X1486" s="900"/>
      <c r="Z1486" s="900"/>
      <c r="AA1486" s="900"/>
      <c r="AB1486" s="900"/>
      <c r="AC1486" s="900"/>
    </row>
    <row r="1487" spans="9:29">
      <c r="I1487" s="900"/>
      <c r="K1487" s="900"/>
      <c r="Q1487" s="900"/>
      <c r="S1487" s="900"/>
      <c r="T1487" s="900"/>
      <c r="U1487" s="900"/>
      <c r="V1487" s="900"/>
      <c r="W1487" s="900"/>
      <c r="X1487" s="900"/>
      <c r="Z1487" s="900"/>
      <c r="AA1487" s="900"/>
      <c r="AB1487" s="900"/>
      <c r="AC1487" s="900"/>
    </row>
    <row r="1488" spans="9:29">
      <c r="I1488" s="900"/>
      <c r="K1488" s="900"/>
      <c r="Q1488" s="900"/>
      <c r="S1488" s="900"/>
      <c r="T1488" s="900"/>
      <c r="U1488" s="900"/>
      <c r="V1488" s="900"/>
      <c r="W1488" s="900"/>
      <c r="X1488" s="900"/>
      <c r="Z1488" s="900"/>
      <c r="AA1488" s="900"/>
      <c r="AB1488" s="900"/>
      <c r="AC1488" s="900"/>
    </row>
    <row r="1489" spans="9:29">
      <c r="I1489" s="900"/>
      <c r="K1489" s="900"/>
      <c r="Q1489" s="900"/>
      <c r="S1489" s="900"/>
      <c r="T1489" s="900"/>
      <c r="U1489" s="900"/>
      <c r="V1489" s="900"/>
      <c r="W1489" s="900"/>
      <c r="X1489" s="900"/>
      <c r="Z1489" s="900"/>
      <c r="AA1489" s="900"/>
      <c r="AB1489" s="900"/>
      <c r="AC1489" s="900"/>
    </row>
    <row r="1490" spans="9:29">
      <c r="I1490" s="900"/>
      <c r="K1490" s="900"/>
      <c r="Q1490" s="900"/>
      <c r="S1490" s="900"/>
      <c r="T1490" s="900"/>
      <c r="U1490" s="900"/>
      <c r="V1490" s="900"/>
      <c r="W1490" s="900"/>
      <c r="X1490" s="900"/>
      <c r="Z1490" s="900"/>
      <c r="AA1490" s="900"/>
      <c r="AB1490" s="900"/>
      <c r="AC1490" s="900"/>
    </row>
    <row r="1491" spans="9:29">
      <c r="I1491" s="900"/>
      <c r="K1491" s="900"/>
      <c r="Q1491" s="900"/>
      <c r="S1491" s="900"/>
      <c r="T1491" s="900"/>
      <c r="U1491" s="900"/>
      <c r="V1491" s="900"/>
      <c r="W1491" s="900"/>
      <c r="X1491" s="900"/>
      <c r="Z1491" s="900"/>
      <c r="AA1491" s="900"/>
      <c r="AB1491" s="900"/>
      <c r="AC1491" s="900"/>
    </row>
    <row r="1492" spans="9:29">
      <c r="I1492" s="900"/>
      <c r="K1492" s="900"/>
      <c r="Q1492" s="900"/>
      <c r="S1492" s="900"/>
      <c r="T1492" s="900"/>
      <c r="U1492" s="900"/>
      <c r="V1492" s="900"/>
      <c r="W1492" s="900"/>
      <c r="X1492" s="900"/>
      <c r="Z1492" s="900"/>
      <c r="AA1492" s="900"/>
      <c r="AB1492" s="900"/>
      <c r="AC1492" s="900"/>
    </row>
    <row r="1493" spans="9:29">
      <c r="I1493" s="900"/>
      <c r="K1493" s="900"/>
      <c r="Q1493" s="900"/>
      <c r="S1493" s="900"/>
      <c r="T1493" s="900"/>
      <c r="U1493" s="900"/>
      <c r="V1493" s="900"/>
      <c r="W1493" s="900"/>
      <c r="X1493" s="900"/>
      <c r="Z1493" s="900"/>
      <c r="AA1493" s="900"/>
      <c r="AB1493" s="900"/>
      <c r="AC1493" s="900"/>
    </row>
    <row r="1494" spans="9:29">
      <c r="I1494" s="900"/>
      <c r="K1494" s="900"/>
      <c r="Q1494" s="900"/>
      <c r="S1494" s="900"/>
      <c r="T1494" s="900"/>
      <c r="U1494" s="900"/>
      <c r="V1494" s="900"/>
      <c r="W1494" s="900"/>
      <c r="X1494" s="900"/>
      <c r="Z1494" s="900"/>
      <c r="AA1494" s="900"/>
      <c r="AB1494" s="900"/>
      <c r="AC1494" s="900"/>
    </row>
    <row r="1495" spans="9:29">
      <c r="I1495" s="900"/>
      <c r="K1495" s="900"/>
      <c r="Q1495" s="900"/>
      <c r="S1495" s="900"/>
      <c r="T1495" s="900"/>
      <c r="U1495" s="900"/>
      <c r="V1495" s="900"/>
      <c r="W1495" s="900"/>
      <c r="X1495" s="900"/>
      <c r="Z1495" s="900"/>
      <c r="AA1495" s="900"/>
      <c r="AB1495" s="900"/>
      <c r="AC1495" s="900"/>
    </row>
    <row r="1496" spans="9:29">
      <c r="I1496" s="900"/>
      <c r="K1496" s="900"/>
      <c r="Q1496" s="900"/>
      <c r="S1496" s="900"/>
      <c r="T1496" s="900"/>
      <c r="U1496" s="900"/>
      <c r="V1496" s="900"/>
      <c r="W1496" s="900"/>
      <c r="X1496" s="900"/>
      <c r="Z1496" s="900"/>
      <c r="AA1496" s="900"/>
      <c r="AB1496" s="900"/>
      <c r="AC1496" s="900"/>
    </row>
    <row r="1497" spans="9:29">
      <c r="I1497" s="900"/>
      <c r="K1497" s="900"/>
      <c r="Q1497" s="900"/>
      <c r="S1497" s="900"/>
      <c r="T1497" s="900"/>
      <c r="U1497" s="900"/>
      <c r="V1497" s="900"/>
      <c r="W1497" s="900"/>
      <c r="X1497" s="900"/>
      <c r="Z1497" s="900"/>
      <c r="AA1497" s="900"/>
      <c r="AB1497" s="900"/>
      <c r="AC1497" s="900"/>
    </row>
    <row r="1498" spans="9:29">
      <c r="I1498" s="900"/>
      <c r="K1498" s="900"/>
      <c r="Q1498" s="900"/>
      <c r="S1498" s="900"/>
      <c r="T1498" s="900"/>
      <c r="U1498" s="900"/>
      <c r="V1498" s="900"/>
      <c r="W1498" s="900"/>
      <c r="X1498" s="900"/>
      <c r="Z1498" s="900"/>
      <c r="AA1498" s="900"/>
      <c r="AB1498" s="900"/>
      <c r="AC1498" s="900"/>
    </row>
    <row r="1499" spans="9:29">
      <c r="I1499" s="900"/>
      <c r="K1499" s="900"/>
      <c r="Q1499" s="900"/>
      <c r="S1499" s="900"/>
      <c r="T1499" s="900"/>
      <c r="U1499" s="900"/>
      <c r="V1499" s="900"/>
      <c r="W1499" s="900"/>
      <c r="X1499" s="900"/>
      <c r="Z1499" s="900"/>
      <c r="AA1499" s="900"/>
      <c r="AB1499" s="900"/>
      <c r="AC1499" s="900"/>
    </row>
    <row r="1500" spans="9:29">
      <c r="I1500" s="900"/>
      <c r="K1500" s="900"/>
      <c r="Q1500" s="900"/>
      <c r="S1500" s="900"/>
      <c r="T1500" s="900"/>
      <c r="U1500" s="900"/>
      <c r="V1500" s="900"/>
      <c r="W1500" s="900"/>
      <c r="X1500" s="900"/>
      <c r="Z1500" s="900"/>
      <c r="AA1500" s="900"/>
      <c r="AB1500" s="900"/>
      <c r="AC1500" s="900"/>
    </row>
    <row r="1501" spans="9:29">
      <c r="I1501" s="900"/>
      <c r="K1501" s="900"/>
      <c r="Q1501" s="900"/>
      <c r="S1501" s="900"/>
      <c r="T1501" s="900"/>
      <c r="U1501" s="900"/>
      <c r="V1501" s="900"/>
      <c r="W1501" s="900"/>
      <c r="X1501" s="900"/>
      <c r="Z1501" s="900"/>
      <c r="AA1501" s="900"/>
      <c r="AB1501" s="900"/>
      <c r="AC1501" s="900"/>
    </row>
    <row r="1502" spans="9:29">
      <c r="I1502" s="900"/>
      <c r="K1502" s="900"/>
      <c r="Q1502" s="900"/>
      <c r="S1502" s="900"/>
      <c r="T1502" s="900"/>
      <c r="U1502" s="900"/>
      <c r="V1502" s="900"/>
      <c r="W1502" s="900"/>
      <c r="X1502" s="900"/>
      <c r="Z1502" s="900"/>
      <c r="AA1502" s="900"/>
      <c r="AB1502" s="900"/>
      <c r="AC1502" s="900"/>
    </row>
    <row r="1503" spans="9:29">
      <c r="I1503" s="900"/>
      <c r="K1503" s="900"/>
      <c r="Q1503" s="900"/>
      <c r="S1503" s="900"/>
      <c r="T1503" s="900"/>
      <c r="U1503" s="900"/>
      <c r="V1503" s="900"/>
      <c r="W1503" s="900"/>
      <c r="X1503" s="900"/>
      <c r="Z1503" s="900"/>
      <c r="AA1503" s="900"/>
      <c r="AB1503" s="900"/>
      <c r="AC1503" s="900"/>
    </row>
    <row r="1504" spans="9:29">
      <c r="I1504" s="900"/>
      <c r="K1504" s="900"/>
      <c r="Q1504" s="900"/>
      <c r="S1504" s="900"/>
      <c r="T1504" s="900"/>
      <c r="U1504" s="900"/>
      <c r="V1504" s="900"/>
      <c r="W1504" s="900"/>
      <c r="X1504" s="900"/>
      <c r="Z1504" s="900"/>
      <c r="AA1504" s="900"/>
      <c r="AB1504" s="900"/>
      <c r="AC1504" s="900"/>
    </row>
    <row r="1505" spans="9:29">
      <c r="I1505" s="900"/>
      <c r="K1505" s="900"/>
      <c r="Q1505" s="900"/>
      <c r="S1505" s="900"/>
      <c r="T1505" s="900"/>
      <c r="U1505" s="900"/>
      <c r="V1505" s="900"/>
      <c r="W1505" s="900"/>
      <c r="X1505" s="900"/>
      <c r="Z1505" s="900"/>
      <c r="AA1505" s="900"/>
      <c r="AB1505" s="900"/>
      <c r="AC1505" s="900"/>
    </row>
    <row r="1506" spans="9:29">
      <c r="I1506" s="900"/>
      <c r="K1506" s="900"/>
      <c r="Q1506" s="900"/>
      <c r="S1506" s="900"/>
      <c r="T1506" s="900"/>
      <c r="U1506" s="900"/>
      <c r="V1506" s="900"/>
      <c r="W1506" s="900"/>
      <c r="X1506" s="900"/>
      <c r="Z1506" s="900"/>
      <c r="AA1506" s="900"/>
      <c r="AB1506" s="900"/>
      <c r="AC1506" s="900"/>
    </row>
    <row r="1507" spans="9:29">
      <c r="I1507" s="900"/>
      <c r="K1507" s="900"/>
      <c r="Q1507" s="900"/>
      <c r="S1507" s="900"/>
      <c r="T1507" s="900"/>
      <c r="U1507" s="900"/>
      <c r="V1507" s="900"/>
      <c r="W1507" s="900"/>
      <c r="X1507" s="900"/>
      <c r="Z1507" s="900"/>
      <c r="AA1507" s="900"/>
      <c r="AB1507" s="900"/>
      <c r="AC1507" s="900"/>
    </row>
    <row r="1508" spans="9:29">
      <c r="I1508" s="900"/>
      <c r="K1508" s="900"/>
      <c r="Q1508" s="900"/>
      <c r="S1508" s="900"/>
      <c r="T1508" s="900"/>
      <c r="U1508" s="900"/>
      <c r="V1508" s="900"/>
      <c r="W1508" s="900"/>
      <c r="X1508" s="900"/>
      <c r="Z1508" s="900"/>
      <c r="AA1508" s="900"/>
      <c r="AB1508" s="900"/>
      <c r="AC1508" s="900"/>
    </row>
    <row r="1509" spans="9:29">
      <c r="I1509" s="900"/>
      <c r="K1509" s="900"/>
      <c r="Q1509" s="900"/>
      <c r="S1509" s="900"/>
      <c r="T1509" s="900"/>
      <c r="U1509" s="900"/>
      <c r="V1509" s="900"/>
      <c r="W1509" s="900"/>
      <c r="X1509" s="900"/>
      <c r="Z1509" s="900"/>
      <c r="AA1509" s="900"/>
      <c r="AB1509" s="900"/>
      <c r="AC1509" s="900"/>
    </row>
    <row r="1510" spans="9:29">
      <c r="I1510" s="900"/>
      <c r="K1510" s="900"/>
      <c r="Q1510" s="900"/>
      <c r="S1510" s="900"/>
      <c r="T1510" s="900"/>
      <c r="U1510" s="900"/>
      <c r="V1510" s="900"/>
      <c r="W1510" s="900"/>
      <c r="X1510" s="900"/>
      <c r="Z1510" s="900"/>
      <c r="AA1510" s="900"/>
      <c r="AB1510" s="900"/>
      <c r="AC1510" s="900"/>
    </row>
    <row r="1511" spans="9:29">
      <c r="I1511" s="900"/>
      <c r="K1511" s="900"/>
      <c r="Q1511" s="900"/>
      <c r="S1511" s="900"/>
      <c r="T1511" s="900"/>
      <c r="U1511" s="900"/>
      <c r="V1511" s="900"/>
      <c r="W1511" s="900"/>
      <c r="X1511" s="900"/>
      <c r="Z1511" s="900"/>
      <c r="AA1511" s="900"/>
      <c r="AB1511" s="900"/>
      <c r="AC1511" s="900"/>
    </row>
    <row r="1512" spans="9:29">
      <c r="I1512" s="900"/>
      <c r="K1512" s="900"/>
      <c r="Q1512" s="900"/>
      <c r="S1512" s="900"/>
      <c r="T1512" s="900"/>
      <c r="U1512" s="900"/>
      <c r="V1512" s="900"/>
      <c r="W1512" s="900"/>
      <c r="X1512" s="900"/>
      <c r="Z1512" s="900"/>
      <c r="AA1512" s="900"/>
      <c r="AB1512" s="900"/>
      <c r="AC1512" s="900"/>
    </row>
    <row r="1513" spans="9:29">
      <c r="I1513" s="900"/>
      <c r="K1513" s="900"/>
      <c r="Q1513" s="900"/>
      <c r="S1513" s="900"/>
      <c r="T1513" s="900"/>
      <c r="U1513" s="900"/>
      <c r="V1513" s="900"/>
      <c r="W1513" s="900"/>
      <c r="X1513" s="900"/>
      <c r="Z1513" s="900"/>
      <c r="AA1513" s="900"/>
      <c r="AB1513" s="900"/>
      <c r="AC1513" s="900"/>
    </row>
    <row r="1514" spans="9:29">
      <c r="I1514" s="900"/>
      <c r="K1514" s="900"/>
      <c r="Q1514" s="900"/>
      <c r="S1514" s="900"/>
      <c r="T1514" s="900"/>
      <c r="U1514" s="900"/>
      <c r="V1514" s="900"/>
      <c r="W1514" s="900"/>
      <c r="X1514" s="900"/>
      <c r="Z1514" s="900"/>
      <c r="AA1514" s="900"/>
      <c r="AB1514" s="900"/>
      <c r="AC1514" s="900"/>
    </row>
    <row r="1515" spans="9:29">
      <c r="I1515" s="900"/>
      <c r="K1515" s="900"/>
      <c r="Q1515" s="900"/>
      <c r="S1515" s="900"/>
      <c r="T1515" s="900"/>
      <c r="U1515" s="900"/>
      <c r="V1515" s="900"/>
      <c r="W1515" s="900"/>
      <c r="X1515" s="900"/>
      <c r="Z1515" s="900"/>
      <c r="AA1515" s="900"/>
      <c r="AB1515" s="900"/>
      <c r="AC1515" s="900"/>
    </row>
    <row r="1516" spans="9:29">
      <c r="I1516" s="900"/>
      <c r="K1516" s="900"/>
      <c r="Q1516" s="900"/>
      <c r="S1516" s="900"/>
      <c r="T1516" s="900"/>
      <c r="U1516" s="900"/>
      <c r="V1516" s="900"/>
      <c r="W1516" s="900"/>
      <c r="X1516" s="900"/>
      <c r="Z1516" s="900"/>
      <c r="AA1516" s="900"/>
      <c r="AB1516" s="900"/>
      <c r="AC1516" s="900"/>
    </row>
    <row r="1517" spans="9:29">
      <c r="I1517" s="900"/>
      <c r="K1517" s="900"/>
      <c r="Q1517" s="900"/>
      <c r="S1517" s="900"/>
      <c r="T1517" s="900"/>
      <c r="U1517" s="900"/>
      <c r="V1517" s="900"/>
      <c r="W1517" s="900"/>
      <c r="X1517" s="900"/>
      <c r="Z1517" s="900"/>
      <c r="AA1517" s="900"/>
      <c r="AB1517" s="900"/>
      <c r="AC1517" s="900"/>
    </row>
    <row r="1518" spans="9:29">
      <c r="I1518" s="900"/>
      <c r="K1518" s="900"/>
      <c r="Q1518" s="900"/>
      <c r="S1518" s="900"/>
      <c r="T1518" s="900"/>
      <c r="U1518" s="900"/>
      <c r="V1518" s="900"/>
      <c r="W1518" s="900"/>
      <c r="X1518" s="900"/>
      <c r="Z1518" s="900"/>
      <c r="AA1518" s="900"/>
      <c r="AB1518" s="900"/>
      <c r="AC1518" s="900"/>
    </row>
    <row r="1519" spans="9:29">
      <c r="I1519" s="900"/>
      <c r="K1519" s="900"/>
      <c r="Q1519" s="900"/>
      <c r="S1519" s="900"/>
      <c r="T1519" s="900"/>
      <c r="U1519" s="900"/>
      <c r="V1519" s="900"/>
      <c r="W1519" s="900"/>
      <c r="X1519" s="900"/>
      <c r="Z1519" s="900"/>
      <c r="AA1519" s="900"/>
      <c r="AB1519" s="900"/>
      <c r="AC1519" s="900"/>
    </row>
    <row r="1520" spans="9:29">
      <c r="I1520" s="900"/>
      <c r="K1520" s="900"/>
      <c r="Q1520" s="900"/>
      <c r="S1520" s="900"/>
      <c r="T1520" s="900"/>
      <c r="U1520" s="900"/>
      <c r="V1520" s="900"/>
      <c r="W1520" s="900"/>
      <c r="X1520" s="900"/>
      <c r="Z1520" s="900"/>
      <c r="AA1520" s="900"/>
      <c r="AB1520" s="900"/>
      <c r="AC1520" s="900"/>
    </row>
    <row r="1521" spans="9:29">
      <c r="I1521" s="900"/>
      <c r="K1521" s="900"/>
      <c r="Q1521" s="900"/>
      <c r="S1521" s="900"/>
      <c r="T1521" s="900"/>
      <c r="U1521" s="900"/>
      <c r="V1521" s="900"/>
      <c r="W1521" s="900"/>
      <c r="X1521" s="900"/>
      <c r="Z1521" s="900"/>
      <c r="AA1521" s="900"/>
      <c r="AB1521" s="900"/>
      <c r="AC1521" s="900"/>
    </row>
    <row r="1522" spans="9:29">
      <c r="I1522" s="900"/>
      <c r="K1522" s="900"/>
      <c r="Q1522" s="900"/>
      <c r="S1522" s="900"/>
      <c r="T1522" s="900"/>
      <c r="U1522" s="900"/>
      <c r="V1522" s="900"/>
      <c r="W1522" s="900"/>
      <c r="X1522" s="900"/>
      <c r="Z1522" s="900"/>
      <c r="AA1522" s="900"/>
      <c r="AB1522" s="900"/>
      <c r="AC1522" s="900"/>
    </row>
    <row r="1523" spans="9:29">
      <c r="I1523" s="900"/>
      <c r="K1523" s="900"/>
      <c r="Q1523" s="900"/>
      <c r="S1523" s="900"/>
      <c r="T1523" s="900"/>
      <c r="U1523" s="900"/>
      <c r="V1523" s="900"/>
      <c r="W1523" s="900"/>
      <c r="X1523" s="900"/>
      <c r="Z1523" s="900"/>
      <c r="AA1523" s="900"/>
      <c r="AB1523" s="900"/>
      <c r="AC1523" s="900"/>
    </row>
    <row r="1524" spans="9:29">
      <c r="I1524" s="900"/>
      <c r="K1524" s="900"/>
      <c r="Q1524" s="900"/>
      <c r="S1524" s="900"/>
      <c r="T1524" s="900"/>
      <c r="U1524" s="900"/>
      <c r="V1524" s="900"/>
      <c r="W1524" s="900"/>
      <c r="X1524" s="900"/>
      <c r="Z1524" s="900"/>
      <c r="AA1524" s="900"/>
      <c r="AB1524" s="900"/>
      <c r="AC1524" s="900"/>
    </row>
    <row r="1525" spans="9:29">
      <c r="I1525" s="900"/>
      <c r="K1525" s="900"/>
      <c r="Q1525" s="900"/>
      <c r="S1525" s="900"/>
      <c r="T1525" s="900"/>
      <c r="U1525" s="900"/>
      <c r="V1525" s="900"/>
      <c r="W1525" s="900"/>
      <c r="X1525" s="900"/>
      <c r="Z1525" s="900"/>
      <c r="AA1525" s="900"/>
      <c r="AB1525" s="900"/>
      <c r="AC1525" s="900"/>
    </row>
    <row r="1526" spans="9:29">
      <c r="I1526" s="900"/>
      <c r="K1526" s="900"/>
      <c r="Q1526" s="900"/>
      <c r="S1526" s="900"/>
      <c r="T1526" s="900"/>
      <c r="U1526" s="900"/>
      <c r="V1526" s="900"/>
      <c r="W1526" s="900"/>
      <c r="X1526" s="900"/>
      <c r="Z1526" s="900"/>
      <c r="AA1526" s="900"/>
      <c r="AB1526" s="900"/>
      <c r="AC1526" s="900"/>
    </row>
    <row r="1527" spans="9:29">
      <c r="I1527" s="900"/>
      <c r="K1527" s="900"/>
      <c r="Q1527" s="900"/>
      <c r="S1527" s="900"/>
      <c r="T1527" s="900"/>
      <c r="U1527" s="900"/>
      <c r="V1527" s="900"/>
      <c r="W1527" s="900"/>
      <c r="X1527" s="900"/>
      <c r="Z1527" s="900"/>
      <c r="AA1527" s="900"/>
      <c r="AB1527" s="900"/>
      <c r="AC1527" s="900"/>
    </row>
    <row r="1528" spans="9:29">
      <c r="I1528" s="900"/>
      <c r="K1528" s="900"/>
      <c r="Q1528" s="900"/>
      <c r="S1528" s="900"/>
      <c r="T1528" s="900"/>
      <c r="U1528" s="900"/>
      <c r="V1528" s="900"/>
      <c r="W1528" s="900"/>
      <c r="X1528" s="900"/>
      <c r="Z1528" s="900"/>
      <c r="AA1528" s="900"/>
      <c r="AB1528" s="900"/>
      <c r="AC1528" s="900"/>
    </row>
    <row r="1529" spans="9:29">
      <c r="I1529" s="900"/>
      <c r="K1529" s="900"/>
      <c r="Q1529" s="900"/>
      <c r="S1529" s="900"/>
      <c r="T1529" s="900"/>
      <c r="U1529" s="900"/>
      <c r="V1529" s="900"/>
      <c r="W1529" s="900"/>
      <c r="X1529" s="900"/>
      <c r="Z1529" s="900"/>
      <c r="AA1529" s="900"/>
      <c r="AB1529" s="900"/>
      <c r="AC1529" s="900"/>
    </row>
    <row r="1530" spans="9:29">
      <c r="I1530" s="900"/>
      <c r="K1530" s="900"/>
      <c r="Q1530" s="900"/>
      <c r="S1530" s="900"/>
      <c r="T1530" s="900"/>
      <c r="U1530" s="900"/>
      <c r="V1530" s="900"/>
      <c r="W1530" s="900"/>
      <c r="X1530" s="900"/>
      <c r="Z1530" s="900"/>
      <c r="AA1530" s="900"/>
      <c r="AB1530" s="900"/>
      <c r="AC1530" s="900"/>
    </row>
    <row r="1531" spans="9:29">
      <c r="I1531" s="900"/>
      <c r="K1531" s="900"/>
      <c r="Q1531" s="900"/>
      <c r="S1531" s="900"/>
      <c r="T1531" s="900"/>
      <c r="U1531" s="900"/>
      <c r="V1531" s="900"/>
      <c r="W1531" s="900"/>
      <c r="X1531" s="900"/>
      <c r="Z1531" s="900"/>
      <c r="AA1531" s="900"/>
      <c r="AB1531" s="900"/>
      <c r="AC1531" s="900"/>
    </row>
    <row r="1532" spans="9:29">
      <c r="I1532" s="900"/>
      <c r="K1532" s="900"/>
      <c r="Q1532" s="900"/>
      <c r="S1532" s="900"/>
      <c r="T1532" s="900"/>
      <c r="U1532" s="900"/>
      <c r="V1532" s="900"/>
      <c r="W1532" s="900"/>
      <c r="X1532" s="900"/>
      <c r="Z1532" s="900"/>
      <c r="AA1532" s="900"/>
      <c r="AB1532" s="900"/>
      <c r="AC1532" s="900"/>
    </row>
    <row r="1533" spans="9:29">
      <c r="I1533" s="900"/>
      <c r="K1533" s="900"/>
      <c r="Q1533" s="900"/>
      <c r="S1533" s="900"/>
      <c r="T1533" s="900"/>
      <c r="U1533" s="900"/>
      <c r="V1533" s="900"/>
      <c r="W1533" s="900"/>
      <c r="X1533" s="900"/>
      <c r="Z1533" s="900"/>
      <c r="AA1533" s="900"/>
      <c r="AB1533" s="900"/>
      <c r="AC1533" s="900"/>
    </row>
    <row r="1534" spans="9:29">
      <c r="I1534" s="900"/>
      <c r="K1534" s="900"/>
      <c r="Q1534" s="900"/>
      <c r="S1534" s="900"/>
      <c r="T1534" s="900"/>
      <c r="U1534" s="900"/>
      <c r="V1534" s="900"/>
      <c r="W1534" s="900"/>
      <c r="X1534" s="900"/>
      <c r="Z1534" s="900"/>
      <c r="AA1534" s="900"/>
      <c r="AB1534" s="900"/>
      <c r="AC1534" s="900"/>
    </row>
    <row r="1535" spans="9:29">
      <c r="I1535" s="900"/>
      <c r="K1535" s="900"/>
      <c r="Q1535" s="900"/>
      <c r="S1535" s="900"/>
      <c r="T1535" s="900"/>
      <c r="U1535" s="900"/>
      <c r="V1535" s="900"/>
      <c r="W1535" s="900"/>
      <c r="X1535" s="900"/>
      <c r="Z1535" s="900"/>
      <c r="AA1535" s="900"/>
      <c r="AB1535" s="900"/>
      <c r="AC1535" s="900"/>
    </row>
    <row r="1536" spans="9:29">
      <c r="I1536" s="900"/>
      <c r="K1536" s="900"/>
      <c r="Q1536" s="900"/>
      <c r="S1536" s="900"/>
      <c r="T1536" s="900"/>
      <c r="U1536" s="900"/>
      <c r="V1536" s="900"/>
      <c r="W1536" s="900"/>
      <c r="X1536" s="900"/>
      <c r="Z1536" s="900"/>
      <c r="AA1536" s="900"/>
      <c r="AB1536" s="900"/>
      <c r="AC1536" s="900"/>
    </row>
    <row r="1537" spans="9:29">
      <c r="I1537" s="900"/>
      <c r="K1537" s="900"/>
      <c r="Q1537" s="900"/>
      <c r="S1537" s="900"/>
      <c r="T1537" s="900"/>
      <c r="U1537" s="900"/>
      <c r="V1537" s="900"/>
      <c r="W1537" s="900"/>
      <c r="X1537" s="900"/>
      <c r="Z1537" s="900"/>
      <c r="AA1537" s="900"/>
      <c r="AB1537" s="900"/>
      <c r="AC1537" s="900"/>
    </row>
    <row r="1538" spans="9:29">
      <c r="I1538" s="900"/>
      <c r="K1538" s="900"/>
      <c r="Q1538" s="900"/>
      <c r="S1538" s="900"/>
      <c r="T1538" s="900"/>
      <c r="U1538" s="900"/>
      <c r="V1538" s="900"/>
      <c r="W1538" s="900"/>
      <c r="X1538" s="900"/>
      <c r="Z1538" s="900"/>
      <c r="AA1538" s="900"/>
      <c r="AB1538" s="900"/>
      <c r="AC1538" s="900"/>
    </row>
    <row r="1539" spans="9:29">
      <c r="I1539" s="900"/>
      <c r="K1539" s="900"/>
      <c r="Q1539" s="900"/>
      <c r="S1539" s="900"/>
      <c r="T1539" s="900"/>
      <c r="U1539" s="900"/>
      <c r="V1539" s="900"/>
      <c r="W1539" s="900"/>
      <c r="X1539" s="900"/>
      <c r="Z1539" s="900"/>
      <c r="AA1539" s="900"/>
      <c r="AB1539" s="900"/>
      <c r="AC1539" s="900"/>
    </row>
    <row r="1540" spans="9:29">
      <c r="I1540" s="900"/>
      <c r="K1540" s="900"/>
      <c r="Q1540" s="900"/>
      <c r="S1540" s="900"/>
      <c r="T1540" s="900"/>
      <c r="U1540" s="900"/>
      <c r="V1540" s="900"/>
      <c r="W1540" s="900"/>
      <c r="X1540" s="900"/>
      <c r="Z1540" s="900"/>
      <c r="AA1540" s="900"/>
      <c r="AB1540" s="900"/>
      <c r="AC1540" s="900"/>
    </row>
    <row r="1541" spans="9:29">
      <c r="I1541" s="900"/>
      <c r="K1541" s="900"/>
      <c r="Q1541" s="900"/>
      <c r="S1541" s="900"/>
      <c r="T1541" s="900"/>
      <c r="U1541" s="900"/>
      <c r="V1541" s="900"/>
      <c r="W1541" s="900"/>
      <c r="X1541" s="900"/>
      <c r="Z1541" s="900"/>
      <c r="AA1541" s="900"/>
      <c r="AB1541" s="900"/>
      <c r="AC1541" s="900"/>
    </row>
    <row r="1542" spans="9:29">
      <c r="I1542" s="900"/>
      <c r="K1542" s="900"/>
      <c r="Q1542" s="900"/>
      <c r="S1542" s="900"/>
      <c r="T1542" s="900"/>
      <c r="U1542" s="900"/>
      <c r="V1542" s="900"/>
      <c r="W1542" s="900"/>
      <c r="X1542" s="900"/>
      <c r="Z1542" s="900"/>
      <c r="AA1542" s="900"/>
      <c r="AB1542" s="900"/>
      <c r="AC1542" s="900"/>
    </row>
    <row r="1543" spans="9:29">
      <c r="I1543" s="900"/>
      <c r="K1543" s="900"/>
      <c r="Q1543" s="900"/>
      <c r="S1543" s="900"/>
      <c r="T1543" s="900"/>
      <c r="U1543" s="900"/>
      <c r="V1543" s="900"/>
      <c r="W1543" s="900"/>
      <c r="X1543" s="900"/>
      <c r="Z1543" s="900"/>
      <c r="AA1543" s="900"/>
      <c r="AB1543" s="900"/>
      <c r="AC1543" s="900"/>
    </row>
    <row r="1544" spans="9:29">
      <c r="I1544" s="900"/>
      <c r="K1544" s="900"/>
      <c r="Q1544" s="900"/>
      <c r="S1544" s="900"/>
      <c r="T1544" s="900"/>
      <c r="U1544" s="900"/>
      <c r="V1544" s="900"/>
      <c r="W1544" s="900"/>
      <c r="X1544" s="900"/>
      <c r="Z1544" s="900"/>
      <c r="AA1544" s="900"/>
      <c r="AB1544" s="900"/>
      <c r="AC1544" s="900"/>
    </row>
    <row r="1545" spans="9:29">
      <c r="I1545" s="900"/>
      <c r="K1545" s="900"/>
      <c r="Q1545" s="900"/>
      <c r="S1545" s="900"/>
      <c r="T1545" s="900"/>
      <c r="U1545" s="900"/>
      <c r="V1545" s="900"/>
      <c r="W1545" s="900"/>
      <c r="X1545" s="900"/>
      <c r="Z1545" s="900"/>
      <c r="AA1545" s="900"/>
      <c r="AB1545" s="900"/>
      <c r="AC1545" s="900"/>
    </row>
    <row r="1546" spans="9:29">
      <c r="I1546" s="900"/>
      <c r="K1546" s="900"/>
      <c r="Q1546" s="900"/>
      <c r="S1546" s="900"/>
      <c r="T1546" s="900"/>
      <c r="U1546" s="900"/>
      <c r="V1546" s="900"/>
      <c r="W1546" s="900"/>
      <c r="X1546" s="900"/>
      <c r="Z1546" s="900"/>
      <c r="AA1546" s="900"/>
      <c r="AB1546" s="900"/>
      <c r="AC1546" s="900"/>
    </row>
    <row r="1547" spans="9:29">
      <c r="I1547" s="900"/>
      <c r="K1547" s="900"/>
      <c r="Q1547" s="900"/>
      <c r="S1547" s="900"/>
      <c r="T1547" s="900"/>
      <c r="U1547" s="900"/>
      <c r="V1547" s="900"/>
      <c r="W1547" s="900"/>
      <c r="X1547" s="900"/>
      <c r="Z1547" s="900"/>
      <c r="AA1547" s="900"/>
      <c r="AB1547" s="900"/>
      <c r="AC1547" s="900"/>
    </row>
    <row r="1548" spans="9:29">
      <c r="I1548" s="900"/>
      <c r="K1548" s="900"/>
      <c r="Q1548" s="900"/>
      <c r="S1548" s="900"/>
      <c r="T1548" s="900"/>
      <c r="U1548" s="900"/>
      <c r="V1548" s="900"/>
      <c r="W1548" s="900"/>
      <c r="X1548" s="900"/>
      <c r="Z1548" s="900"/>
      <c r="AA1548" s="900"/>
      <c r="AB1548" s="900"/>
      <c r="AC1548" s="900"/>
    </row>
    <row r="1549" spans="9:29">
      <c r="I1549" s="900"/>
      <c r="K1549" s="900"/>
      <c r="Q1549" s="900"/>
      <c r="S1549" s="900"/>
      <c r="T1549" s="900"/>
      <c r="U1549" s="900"/>
      <c r="V1549" s="900"/>
      <c r="W1549" s="900"/>
      <c r="X1549" s="900"/>
      <c r="Z1549" s="900"/>
      <c r="AA1549" s="900"/>
      <c r="AB1549" s="900"/>
      <c r="AC1549" s="900"/>
    </row>
    <row r="1550" spans="9:29">
      <c r="I1550" s="900"/>
      <c r="K1550" s="900"/>
      <c r="Q1550" s="900"/>
      <c r="S1550" s="900"/>
      <c r="T1550" s="900"/>
      <c r="U1550" s="900"/>
      <c r="V1550" s="900"/>
      <c r="W1550" s="900"/>
      <c r="X1550" s="900"/>
      <c r="Z1550" s="900"/>
      <c r="AA1550" s="900"/>
      <c r="AB1550" s="900"/>
      <c r="AC1550" s="900"/>
    </row>
    <row r="1551" spans="9:29">
      <c r="I1551" s="900"/>
      <c r="K1551" s="900"/>
      <c r="Q1551" s="900"/>
      <c r="S1551" s="900"/>
      <c r="T1551" s="900"/>
      <c r="U1551" s="900"/>
      <c r="V1551" s="900"/>
      <c r="W1551" s="900"/>
      <c r="X1551" s="900"/>
      <c r="Z1551" s="900"/>
      <c r="AA1551" s="900"/>
      <c r="AB1551" s="900"/>
      <c r="AC1551" s="900"/>
    </row>
    <row r="1552" spans="9:29">
      <c r="I1552" s="900"/>
      <c r="K1552" s="900"/>
      <c r="Q1552" s="900"/>
      <c r="S1552" s="900"/>
      <c r="T1552" s="900"/>
      <c r="U1552" s="900"/>
      <c r="V1552" s="900"/>
      <c r="W1552" s="900"/>
      <c r="X1552" s="900"/>
      <c r="Z1552" s="900"/>
      <c r="AA1552" s="900"/>
      <c r="AB1552" s="900"/>
      <c r="AC1552" s="900"/>
    </row>
    <row r="1553" spans="9:29">
      <c r="I1553" s="900"/>
      <c r="K1553" s="900"/>
      <c r="Q1553" s="900"/>
      <c r="S1553" s="900"/>
      <c r="T1553" s="900"/>
      <c r="U1553" s="900"/>
      <c r="V1553" s="900"/>
      <c r="W1553" s="900"/>
      <c r="X1553" s="900"/>
      <c r="Z1553" s="900"/>
      <c r="AA1553" s="900"/>
      <c r="AB1553" s="900"/>
      <c r="AC1553" s="900"/>
    </row>
    <row r="1554" spans="9:29">
      <c r="I1554" s="900"/>
      <c r="K1554" s="900"/>
      <c r="Q1554" s="900"/>
      <c r="S1554" s="900"/>
      <c r="T1554" s="900"/>
      <c r="U1554" s="900"/>
      <c r="V1554" s="900"/>
      <c r="W1554" s="900"/>
      <c r="X1554" s="900"/>
      <c r="Z1554" s="900"/>
      <c r="AA1554" s="900"/>
      <c r="AB1554" s="900"/>
      <c r="AC1554" s="900"/>
    </row>
    <row r="1555" spans="9:29">
      <c r="I1555" s="900"/>
      <c r="K1555" s="900"/>
      <c r="Q1555" s="900"/>
      <c r="S1555" s="900"/>
      <c r="T1555" s="900"/>
      <c r="U1555" s="900"/>
      <c r="V1555" s="900"/>
      <c r="W1555" s="900"/>
      <c r="X1555" s="900"/>
      <c r="Z1555" s="900"/>
      <c r="AA1555" s="900"/>
      <c r="AB1555" s="900"/>
      <c r="AC1555" s="900"/>
    </row>
    <row r="1556" spans="9:29">
      <c r="I1556" s="900"/>
      <c r="K1556" s="900"/>
      <c r="Q1556" s="900"/>
      <c r="S1556" s="900"/>
      <c r="T1556" s="900"/>
      <c r="U1556" s="900"/>
      <c r="V1556" s="900"/>
      <c r="W1556" s="900"/>
      <c r="X1556" s="900"/>
      <c r="Z1556" s="900"/>
      <c r="AA1556" s="900"/>
      <c r="AB1556" s="900"/>
      <c r="AC1556" s="900"/>
    </row>
    <row r="1557" spans="9:29">
      <c r="I1557" s="900"/>
      <c r="K1557" s="900"/>
      <c r="Q1557" s="900"/>
      <c r="S1557" s="900"/>
      <c r="T1557" s="900"/>
      <c r="U1557" s="900"/>
      <c r="V1557" s="900"/>
      <c r="W1557" s="900"/>
      <c r="X1557" s="900"/>
      <c r="Z1557" s="900"/>
      <c r="AA1557" s="900"/>
      <c r="AB1557" s="900"/>
      <c r="AC1557" s="900"/>
    </row>
    <row r="1558" spans="9:29">
      <c r="I1558" s="900"/>
      <c r="K1558" s="900"/>
      <c r="Q1558" s="900"/>
      <c r="S1558" s="900"/>
      <c r="T1558" s="900"/>
      <c r="U1558" s="900"/>
      <c r="V1558" s="900"/>
      <c r="W1558" s="900"/>
      <c r="X1558" s="900"/>
      <c r="Z1558" s="900"/>
      <c r="AA1558" s="900"/>
      <c r="AB1558" s="900"/>
      <c r="AC1558" s="900"/>
    </row>
    <row r="1559" spans="9:29">
      <c r="I1559" s="900"/>
      <c r="K1559" s="900"/>
      <c r="Q1559" s="900"/>
      <c r="S1559" s="900"/>
      <c r="T1559" s="900"/>
      <c r="U1559" s="900"/>
      <c r="V1559" s="900"/>
      <c r="W1559" s="900"/>
      <c r="X1559" s="900"/>
      <c r="Z1559" s="900"/>
      <c r="AA1559" s="900"/>
      <c r="AB1559" s="900"/>
      <c r="AC1559" s="900"/>
    </row>
    <row r="1560" spans="9:29">
      <c r="I1560" s="900"/>
      <c r="K1560" s="900"/>
      <c r="Q1560" s="900"/>
      <c r="S1560" s="900"/>
      <c r="T1560" s="900"/>
      <c r="U1560" s="900"/>
      <c r="V1560" s="900"/>
      <c r="W1560" s="900"/>
      <c r="X1560" s="900"/>
      <c r="Z1560" s="900"/>
      <c r="AA1560" s="900"/>
      <c r="AB1560" s="900"/>
      <c r="AC1560" s="900"/>
    </row>
    <row r="1561" spans="9:29">
      <c r="I1561" s="900"/>
      <c r="K1561" s="900"/>
      <c r="Q1561" s="900"/>
      <c r="S1561" s="900"/>
      <c r="T1561" s="900"/>
      <c r="U1561" s="900"/>
      <c r="V1561" s="900"/>
      <c r="W1561" s="900"/>
      <c r="X1561" s="900"/>
      <c r="Z1561" s="900"/>
      <c r="AA1561" s="900"/>
      <c r="AB1561" s="900"/>
      <c r="AC1561" s="900"/>
    </row>
    <row r="1562" spans="9:29">
      <c r="I1562" s="900"/>
      <c r="K1562" s="900"/>
      <c r="Q1562" s="900"/>
      <c r="S1562" s="900"/>
      <c r="T1562" s="900"/>
      <c r="U1562" s="900"/>
      <c r="V1562" s="900"/>
      <c r="W1562" s="900"/>
      <c r="X1562" s="900"/>
      <c r="Z1562" s="900"/>
      <c r="AA1562" s="900"/>
      <c r="AB1562" s="900"/>
      <c r="AC1562" s="900"/>
    </row>
    <row r="1563" spans="9:29">
      <c r="I1563" s="900"/>
      <c r="K1563" s="900"/>
      <c r="Q1563" s="900"/>
      <c r="S1563" s="900"/>
      <c r="T1563" s="900"/>
      <c r="U1563" s="900"/>
      <c r="V1563" s="900"/>
      <c r="W1563" s="900"/>
      <c r="X1563" s="900"/>
      <c r="Z1563" s="900"/>
      <c r="AA1563" s="900"/>
      <c r="AB1563" s="900"/>
      <c r="AC1563" s="900"/>
    </row>
    <row r="1564" spans="9:29">
      <c r="I1564" s="900"/>
      <c r="K1564" s="900"/>
      <c r="Q1564" s="900"/>
      <c r="S1564" s="900"/>
      <c r="T1564" s="900"/>
      <c r="U1564" s="900"/>
      <c r="V1564" s="900"/>
      <c r="W1564" s="900"/>
      <c r="X1564" s="900"/>
      <c r="Z1564" s="900"/>
      <c r="AA1564" s="900"/>
      <c r="AB1564" s="900"/>
      <c r="AC1564" s="900"/>
    </row>
    <row r="1565" spans="9:29">
      <c r="I1565" s="900"/>
      <c r="K1565" s="900"/>
      <c r="Q1565" s="900"/>
      <c r="S1565" s="900"/>
      <c r="T1565" s="900"/>
      <c r="U1565" s="900"/>
      <c r="V1565" s="900"/>
      <c r="W1565" s="900"/>
      <c r="X1565" s="900"/>
      <c r="Z1565" s="900"/>
      <c r="AA1565" s="900"/>
      <c r="AB1565" s="900"/>
      <c r="AC1565" s="900"/>
    </row>
    <row r="1566" spans="9:29">
      <c r="I1566" s="900"/>
      <c r="K1566" s="900"/>
      <c r="Q1566" s="900"/>
      <c r="S1566" s="900"/>
      <c r="T1566" s="900"/>
      <c r="U1566" s="900"/>
      <c r="V1566" s="900"/>
      <c r="W1566" s="900"/>
      <c r="X1566" s="900"/>
      <c r="Z1566" s="900"/>
      <c r="AA1566" s="900"/>
      <c r="AB1566" s="900"/>
      <c r="AC1566" s="900"/>
    </row>
    <row r="1567" spans="9:29">
      <c r="I1567" s="900"/>
      <c r="K1567" s="900"/>
      <c r="Q1567" s="900"/>
      <c r="S1567" s="900"/>
      <c r="T1567" s="900"/>
      <c r="U1567" s="900"/>
      <c r="V1567" s="900"/>
      <c r="W1567" s="900"/>
      <c r="X1567" s="900"/>
      <c r="Z1567" s="900"/>
      <c r="AA1567" s="900"/>
      <c r="AB1567" s="900"/>
      <c r="AC1567" s="900"/>
    </row>
    <row r="1568" spans="9:29">
      <c r="I1568" s="900"/>
      <c r="K1568" s="900"/>
      <c r="Q1568" s="900"/>
      <c r="S1568" s="900"/>
      <c r="T1568" s="900"/>
      <c r="U1568" s="900"/>
      <c r="V1568" s="900"/>
      <c r="W1568" s="900"/>
      <c r="X1568" s="900"/>
      <c r="Z1568" s="900"/>
      <c r="AA1568" s="900"/>
      <c r="AB1568" s="900"/>
      <c r="AC1568" s="900"/>
    </row>
    <row r="1569" spans="9:29">
      <c r="I1569" s="900"/>
      <c r="K1569" s="900"/>
      <c r="Q1569" s="900"/>
      <c r="S1569" s="900"/>
      <c r="T1569" s="900"/>
      <c r="U1569" s="900"/>
      <c r="V1569" s="900"/>
      <c r="W1569" s="900"/>
      <c r="X1569" s="900"/>
      <c r="Z1569" s="900"/>
      <c r="AA1569" s="900"/>
      <c r="AB1569" s="900"/>
      <c r="AC1569" s="900"/>
    </row>
    <row r="1570" spans="9:29">
      <c r="I1570" s="900"/>
      <c r="K1570" s="900"/>
      <c r="Q1570" s="900"/>
      <c r="S1570" s="900"/>
      <c r="T1570" s="900"/>
      <c r="U1570" s="900"/>
      <c r="V1570" s="900"/>
      <c r="W1570" s="900"/>
      <c r="X1570" s="900"/>
      <c r="Z1570" s="900"/>
      <c r="AA1570" s="900"/>
      <c r="AB1570" s="900"/>
      <c r="AC1570" s="900"/>
    </row>
    <row r="1571" spans="9:29">
      <c r="I1571" s="900"/>
      <c r="K1571" s="900"/>
      <c r="Q1571" s="900"/>
      <c r="S1571" s="900"/>
      <c r="T1571" s="900"/>
      <c r="U1571" s="900"/>
      <c r="V1571" s="900"/>
      <c r="W1571" s="900"/>
      <c r="X1571" s="900"/>
      <c r="Z1571" s="900"/>
      <c r="AA1571" s="900"/>
      <c r="AB1571" s="900"/>
      <c r="AC1571" s="900"/>
    </row>
    <row r="1572" spans="9:29">
      <c r="I1572" s="900"/>
      <c r="K1572" s="900"/>
      <c r="Q1572" s="900"/>
      <c r="S1572" s="900"/>
      <c r="T1572" s="900"/>
      <c r="U1572" s="900"/>
      <c r="V1572" s="900"/>
      <c r="W1572" s="900"/>
      <c r="X1572" s="900"/>
      <c r="Z1572" s="900"/>
      <c r="AA1572" s="900"/>
      <c r="AB1572" s="900"/>
      <c r="AC1572" s="900"/>
    </row>
    <row r="1573" spans="9:29">
      <c r="I1573" s="900"/>
      <c r="K1573" s="900"/>
      <c r="Q1573" s="900"/>
      <c r="S1573" s="900"/>
      <c r="T1573" s="900"/>
      <c r="U1573" s="900"/>
      <c r="V1573" s="900"/>
      <c r="W1573" s="900"/>
      <c r="X1573" s="900"/>
      <c r="Z1573" s="900"/>
      <c r="AA1573" s="900"/>
      <c r="AB1573" s="900"/>
      <c r="AC1573" s="900"/>
    </row>
    <row r="1574" spans="9:29">
      <c r="I1574" s="900"/>
      <c r="K1574" s="900"/>
      <c r="Q1574" s="900"/>
      <c r="S1574" s="900"/>
      <c r="T1574" s="900"/>
      <c r="U1574" s="900"/>
      <c r="V1574" s="900"/>
      <c r="W1574" s="900"/>
      <c r="X1574" s="900"/>
      <c r="Z1574" s="900"/>
      <c r="AA1574" s="900"/>
      <c r="AB1574" s="900"/>
      <c r="AC1574" s="900"/>
    </row>
    <row r="1575" spans="9:29">
      <c r="I1575" s="900"/>
      <c r="K1575" s="900"/>
      <c r="Q1575" s="900"/>
      <c r="S1575" s="900"/>
      <c r="T1575" s="900"/>
      <c r="U1575" s="900"/>
      <c r="V1575" s="900"/>
      <c r="W1575" s="900"/>
      <c r="X1575" s="900"/>
      <c r="Z1575" s="900"/>
      <c r="AA1575" s="900"/>
      <c r="AB1575" s="900"/>
      <c r="AC1575" s="900"/>
    </row>
    <row r="1576" spans="9:29">
      <c r="I1576" s="900"/>
      <c r="K1576" s="900"/>
      <c r="Q1576" s="900"/>
      <c r="S1576" s="900"/>
      <c r="T1576" s="900"/>
      <c r="U1576" s="900"/>
      <c r="V1576" s="900"/>
      <c r="W1576" s="900"/>
      <c r="X1576" s="900"/>
      <c r="Z1576" s="900"/>
      <c r="AA1576" s="900"/>
      <c r="AB1576" s="900"/>
      <c r="AC1576" s="900"/>
    </row>
    <row r="1577" spans="9:29">
      <c r="I1577" s="900"/>
      <c r="K1577" s="900"/>
      <c r="Q1577" s="900"/>
      <c r="S1577" s="900"/>
      <c r="T1577" s="900"/>
      <c r="U1577" s="900"/>
      <c r="V1577" s="900"/>
      <c r="W1577" s="900"/>
      <c r="X1577" s="900"/>
      <c r="Z1577" s="900"/>
      <c r="AA1577" s="900"/>
      <c r="AB1577" s="900"/>
      <c r="AC1577" s="900"/>
    </row>
    <row r="1578" spans="9:29">
      <c r="I1578" s="900"/>
      <c r="K1578" s="900"/>
      <c r="Q1578" s="900"/>
      <c r="S1578" s="900"/>
      <c r="T1578" s="900"/>
      <c r="U1578" s="900"/>
      <c r="V1578" s="900"/>
      <c r="W1578" s="900"/>
      <c r="X1578" s="900"/>
      <c r="Z1578" s="900"/>
      <c r="AA1578" s="900"/>
      <c r="AB1578" s="900"/>
      <c r="AC1578" s="900"/>
    </row>
    <row r="1579" spans="9:29">
      <c r="I1579" s="900"/>
      <c r="K1579" s="900"/>
      <c r="Q1579" s="900"/>
      <c r="S1579" s="900"/>
      <c r="T1579" s="900"/>
      <c r="U1579" s="900"/>
      <c r="V1579" s="900"/>
      <c r="W1579" s="900"/>
      <c r="X1579" s="900"/>
      <c r="Z1579" s="900"/>
      <c r="AA1579" s="900"/>
      <c r="AB1579" s="900"/>
      <c r="AC1579" s="900"/>
    </row>
    <row r="1580" spans="9:29">
      <c r="I1580" s="900"/>
      <c r="K1580" s="900"/>
      <c r="Q1580" s="900"/>
      <c r="S1580" s="900"/>
      <c r="T1580" s="900"/>
      <c r="U1580" s="900"/>
      <c r="V1580" s="900"/>
      <c r="W1580" s="900"/>
      <c r="X1580" s="900"/>
      <c r="Z1580" s="900"/>
      <c r="AA1580" s="900"/>
      <c r="AB1580" s="900"/>
      <c r="AC1580" s="900"/>
    </row>
    <row r="1581" spans="9:29">
      <c r="I1581" s="900"/>
      <c r="K1581" s="900"/>
      <c r="Q1581" s="900"/>
      <c r="S1581" s="900"/>
      <c r="T1581" s="900"/>
      <c r="U1581" s="900"/>
      <c r="V1581" s="900"/>
      <c r="W1581" s="900"/>
      <c r="X1581" s="900"/>
      <c r="Z1581" s="900"/>
      <c r="AA1581" s="900"/>
      <c r="AB1581" s="900"/>
      <c r="AC1581" s="900"/>
    </row>
    <row r="1582" spans="9:29">
      <c r="I1582" s="900"/>
      <c r="K1582" s="900"/>
      <c r="Q1582" s="900"/>
      <c r="S1582" s="900"/>
      <c r="T1582" s="900"/>
      <c r="U1582" s="900"/>
      <c r="V1582" s="900"/>
      <c r="W1582" s="900"/>
      <c r="X1582" s="900"/>
      <c r="Z1582" s="900"/>
      <c r="AA1582" s="900"/>
      <c r="AB1582" s="900"/>
      <c r="AC1582" s="900"/>
    </row>
    <row r="1583" spans="9:29">
      <c r="I1583" s="900"/>
      <c r="K1583" s="900"/>
      <c r="Q1583" s="900"/>
      <c r="S1583" s="900"/>
      <c r="T1583" s="900"/>
      <c r="U1583" s="900"/>
      <c r="V1583" s="900"/>
      <c r="W1583" s="900"/>
      <c r="X1583" s="900"/>
      <c r="Z1583" s="900"/>
      <c r="AA1583" s="900"/>
      <c r="AB1583" s="900"/>
      <c r="AC1583" s="900"/>
    </row>
    <row r="1584" spans="9:29">
      <c r="I1584" s="900"/>
      <c r="K1584" s="900"/>
      <c r="Q1584" s="900"/>
      <c r="S1584" s="900"/>
      <c r="T1584" s="900"/>
      <c r="U1584" s="900"/>
      <c r="V1584" s="900"/>
      <c r="W1584" s="900"/>
      <c r="X1584" s="900"/>
      <c r="Z1584" s="900"/>
      <c r="AA1584" s="900"/>
      <c r="AB1584" s="900"/>
      <c r="AC1584" s="900"/>
    </row>
    <row r="1585" spans="9:29">
      <c r="I1585" s="900"/>
      <c r="K1585" s="900"/>
      <c r="Q1585" s="900"/>
      <c r="S1585" s="900"/>
      <c r="T1585" s="900"/>
      <c r="U1585" s="900"/>
      <c r="V1585" s="900"/>
      <c r="W1585" s="900"/>
      <c r="X1585" s="900"/>
      <c r="Z1585" s="900"/>
      <c r="AA1585" s="900"/>
      <c r="AB1585" s="900"/>
      <c r="AC1585" s="900"/>
    </row>
    <row r="1586" spans="9:29">
      <c r="I1586" s="900"/>
      <c r="K1586" s="900"/>
      <c r="Q1586" s="900"/>
      <c r="S1586" s="900"/>
      <c r="T1586" s="900"/>
      <c r="U1586" s="900"/>
      <c r="V1586" s="900"/>
      <c r="W1586" s="900"/>
      <c r="X1586" s="900"/>
      <c r="Z1586" s="900"/>
      <c r="AA1586" s="900"/>
      <c r="AB1586" s="900"/>
      <c r="AC1586" s="900"/>
    </row>
    <row r="1587" spans="9:29">
      <c r="I1587" s="900"/>
      <c r="K1587" s="900"/>
      <c r="Q1587" s="900"/>
      <c r="S1587" s="900"/>
      <c r="T1587" s="900"/>
      <c r="U1587" s="900"/>
      <c r="V1587" s="900"/>
      <c r="W1587" s="900"/>
      <c r="X1587" s="900"/>
      <c r="Z1587" s="900"/>
      <c r="AA1587" s="900"/>
      <c r="AB1587" s="900"/>
      <c r="AC1587" s="900"/>
    </row>
    <row r="1588" spans="9:29">
      <c r="I1588" s="900"/>
      <c r="K1588" s="900"/>
      <c r="Q1588" s="900"/>
      <c r="S1588" s="900"/>
      <c r="T1588" s="900"/>
      <c r="U1588" s="900"/>
      <c r="V1588" s="900"/>
      <c r="W1588" s="900"/>
      <c r="X1588" s="900"/>
      <c r="Z1588" s="900"/>
      <c r="AA1588" s="900"/>
      <c r="AB1588" s="900"/>
      <c r="AC1588" s="900"/>
    </row>
    <row r="1589" spans="9:29">
      <c r="I1589" s="900"/>
      <c r="K1589" s="900"/>
      <c r="Q1589" s="900"/>
      <c r="S1589" s="900"/>
      <c r="T1589" s="900"/>
      <c r="U1589" s="900"/>
      <c r="V1589" s="900"/>
      <c r="W1589" s="900"/>
      <c r="X1589" s="900"/>
      <c r="Z1589" s="900"/>
      <c r="AA1589" s="900"/>
      <c r="AB1589" s="900"/>
      <c r="AC1589" s="900"/>
    </row>
    <row r="1590" spans="9:29">
      <c r="I1590" s="900"/>
      <c r="K1590" s="900"/>
      <c r="Q1590" s="900"/>
      <c r="S1590" s="900"/>
      <c r="T1590" s="900"/>
      <c r="U1590" s="900"/>
      <c r="V1590" s="900"/>
      <c r="W1590" s="900"/>
      <c r="X1590" s="900"/>
      <c r="Z1590" s="900"/>
      <c r="AA1590" s="900"/>
      <c r="AB1590" s="900"/>
      <c r="AC1590" s="900"/>
    </row>
    <row r="1591" spans="9:29">
      <c r="I1591" s="900"/>
      <c r="K1591" s="900"/>
      <c r="Q1591" s="900"/>
      <c r="S1591" s="900"/>
      <c r="T1591" s="900"/>
      <c r="U1591" s="900"/>
      <c r="V1591" s="900"/>
      <c r="W1591" s="900"/>
      <c r="X1591" s="900"/>
      <c r="Z1591" s="900"/>
      <c r="AA1591" s="900"/>
      <c r="AB1591" s="900"/>
      <c r="AC1591" s="900"/>
    </row>
    <row r="1592" spans="9:29">
      <c r="I1592" s="900"/>
      <c r="K1592" s="900"/>
      <c r="Q1592" s="900"/>
      <c r="S1592" s="900"/>
      <c r="T1592" s="900"/>
      <c r="U1592" s="900"/>
      <c r="V1592" s="900"/>
      <c r="W1592" s="900"/>
      <c r="X1592" s="900"/>
      <c r="Z1592" s="900"/>
      <c r="AA1592" s="900"/>
      <c r="AB1592" s="900"/>
      <c r="AC1592" s="900"/>
    </row>
    <row r="1593" spans="9:29">
      <c r="I1593" s="900"/>
      <c r="K1593" s="900"/>
      <c r="Q1593" s="900"/>
      <c r="S1593" s="900"/>
      <c r="T1593" s="900"/>
      <c r="U1593" s="900"/>
      <c r="V1593" s="900"/>
      <c r="W1593" s="900"/>
      <c r="X1593" s="900"/>
      <c r="Z1593" s="900"/>
      <c r="AA1593" s="900"/>
      <c r="AB1593" s="900"/>
      <c r="AC1593" s="900"/>
    </row>
    <row r="1594" spans="9:29">
      <c r="I1594" s="900"/>
      <c r="K1594" s="900"/>
      <c r="Q1594" s="900"/>
      <c r="S1594" s="900"/>
      <c r="T1594" s="900"/>
      <c r="U1594" s="900"/>
      <c r="V1594" s="900"/>
      <c r="W1594" s="900"/>
      <c r="X1594" s="900"/>
      <c r="Z1594" s="900"/>
      <c r="AA1594" s="900"/>
      <c r="AB1594" s="900"/>
      <c r="AC1594" s="900"/>
    </row>
    <row r="1595" spans="9:29">
      <c r="I1595" s="900"/>
      <c r="K1595" s="900"/>
      <c r="Q1595" s="900"/>
      <c r="S1595" s="900"/>
      <c r="T1595" s="900"/>
      <c r="U1595" s="900"/>
      <c r="V1595" s="900"/>
      <c r="W1595" s="900"/>
      <c r="X1595" s="900"/>
      <c r="Z1595" s="900"/>
      <c r="AA1595" s="900"/>
      <c r="AB1595" s="900"/>
      <c r="AC1595" s="900"/>
    </row>
    <row r="1596" spans="9:29">
      <c r="I1596" s="900"/>
      <c r="K1596" s="900"/>
      <c r="Q1596" s="900"/>
      <c r="S1596" s="900"/>
      <c r="T1596" s="900"/>
      <c r="U1596" s="900"/>
      <c r="V1596" s="900"/>
      <c r="W1596" s="900"/>
      <c r="X1596" s="900"/>
      <c r="Z1596" s="900"/>
      <c r="AA1596" s="900"/>
      <c r="AB1596" s="900"/>
      <c r="AC1596" s="900"/>
    </row>
    <row r="1597" spans="9:29">
      <c r="I1597" s="900"/>
      <c r="K1597" s="900"/>
      <c r="Q1597" s="900"/>
      <c r="S1597" s="900"/>
      <c r="T1597" s="900"/>
      <c r="U1597" s="900"/>
      <c r="V1597" s="900"/>
      <c r="W1597" s="900"/>
      <c r="X1597" s="900"/>
      <c r="Z1597" s="900"/>
      <c r="AA1597" s="900"/>
      <c r="AB1597" s="900"/>
      <c r="AC1597" s="900"/>
    </row>
    <row r="1598" spans="9:29">
      <c r="I1598" s="900"/>
      <c r="K1598" s="900"/>
      <c r="Q1598" s="900"/>
      <c r="S1598" s="900"/>
      <c r="T1598" s="900"/>
      <c r="U1598" s="900"/>
      <c r="V1598" s="900"/>
      <c r="W1598" s="900"/>
      <c r="X1598" s="900"/>
      <c r="Z1598" s="900"/>
      <c r="AA1598" s="900"/>
      <c r="AB1598" s="900"/>
      <c r="AC1598" s="900"/>
    </row>
    <row r="1599" spans="9:29">
      <c r="I1599" s="900"/>
      <c r="K1599" s="900"/>
      <c r="Q1599" s="900"/>
      <c r="S1599" s="900"/>
      <c r="T1599" s="900"/>
      <c r="U1599" s="900"/>
      <c r="V1599" s="900"/>
      <c r="W1599" s="900"/>
      <c r="X1599" s="900"/>
      <c r="Z1599" s="900"/>
      <c r="AA1599" s="900"/>
      <c r="AB1599" s="900"/>
      <c r="AC1599" s="900"/>
    </row>
    <row r="1600" spans="9:29">
      <c r="I1600" s="900"/>
      <c r="K1600" s="900"/>
      <c r="Q1600" s="900"/>
      <c r="S1600" s="900"/>
      <c r="T1600" s="900"/>
      <c r="U1600" s="900"/>
      <c r="V1600" s="900"/>
      <c r="W1600" s="900"/>
      <c r="X1600" s="900"/>
      <c r="Z1600" s="900"/>
      <c r="AA1600" s="900"/>
      <c r="AB1600" s="900"/>
      <c r="AC1600" s="900"/>
    </row>
    <row r="1601" spans="9:29">
      <c r="I1601" s="900"/>
      <c r="K1601" s="900"/>
      <c r="Q1601" s="900"/>
      <c r="S1601" s="900"/>
      <c r="T1601" s="900"/>
      <c r="U1601" s="900"/>
      <c r="V1601" s="900"/>
      <c r="W1601" s="900"/>
      <c r="X1601" s="900"/>
      <c r="Z1601" s="900"/>
      <c r="AA1601" s="900"/>
      <c r="AB1601" s="900"/>
      <c r="AC1601" s="900"/>
    </row>
    <row r="1602" spans="9:29">
      <c r="I1602" s="900"/>
      <c r="K1602" s="900"/>
      <c r="Q1602" s="900"/>
      <c r="S1602" s="900"/>
      <c r="T1602" s="900"/>
      <c r="U1602" s="900"/>
      <c r="V1602" s="900"/>
      <c r="W1602" s="900"/>
      <c r="X1602" s="900"/>
      <c r="Z1602" s="900"/>
      <c r="AA1602" s="900"/>
      <c r="AB1602" s="900"/>
      <c r="AC1602" s="900"/>
    </row>
    <row r="1603" spans="9:29">
      <c r="I1603" s="900"/>
      <c r="K1603" s="900"/>
      <c r="Q1603" s="900"/>
      <c r="S1603" s="900"/>
      <c r="T1603" s="900"/>
      <c r="U1603" s="900"/>
      <c r="V1603" s="900"/>
      <c r="W1603" s="900"/>
      <c r="X1603" s="900"/>
      <c r="Z1603" s="900"/>
      <c r="AA1603" s="900"/>
      <c r="AB1603" s="900"/>
      <c r="AC1603" s="900"/>
    </row>
    <row r="1604" spans="9:29">
      <c r="I1604" s="900"/>
      <c r="K1604" s="900"/>
      <c r="Q1604" s="900"/>
      <c r="S1604" s="900"/>
      <c r="T1604" s="900"/>
      <c r="U1604" s="900"/>
      <c r="V1604" s="900"/>
      <c r="W1604" s="900"/>
      <c r="X1604" s="900"/>
      <c r="Z1604" s="900"/>
      <c r="AA1604" s="900"/>
      <c r="AB1604" s="900"/>
      <c r="AC1604" s="900"/>
    </row>
    <row r="1605" spans="9:29">
      <c r="I1605" s="900"/>
      <c r="K1605" s="900"/>
      <c r="Q1605" s="900"/>
      <c r="S1605" s="900"/>
      <c r="T1605" s="900"/>
      <c r="U1605" s="900"/>
      <c r="V1605" s="900"/>
      <c r="W1605" s="900"/>
      <c r="X1605" s="900"/>
      <c r="Z1605" s="900"/>
      <c r="AA1605" s="900"/>
      <c r="AB1605" s="900"/>
      <c r="AC1605" s="900"/>
    </row>
    <row r="1606" spans="9:29">
      <c r="I1606" s="900"/>
      <c r="K1606" s="900"/>
      <c r="Q1606" s="900"/>
      <c r="S1606" s="900"/>
      <c r="T1606" s="900"/>
      <c r="U1606" s="900"/>
      <c r="V1606" s="900"/>
      <c r="W1606" s="900"/>
      <c r="X1606" s="900"/>
      <c r="Z1606" s="900"/>
      <c r="AA1606" s="900"/>
      <c r="AB1606" s="900"/>
      <c r="AC1606" s="900"/>
    </row>
    <row r="1607" spans="9:29">
      <c r="I1607" s="900"/>
      <c r="K1607" s="900"/>
      <c r="Q1607" s="900"/>
      <c r="S1607" s="900"/>
      <c r="T1607" s="900"/>
      <c r="U1607" s="900"/>
      <c r="V1607" s="900"/>
      <c r="W1607" s="900"/>
      <c r="X1607" s="900"/>
      <c r="Z1607" s="900"/>
      <c r="AA1607" s="900"/>
      <c r="AB1607" s="900"/>
      <c r="AC1607" s="900"/>
    </row>
    <row r="1608" spans="9:29">
      <c r="I1608" s="900"/>
      <c r="K1608" s="900"/>
      <c r="Q1608" s="900"/>
      <c r="S1608" s="900"/>
      <c r="T1608" s="900"/>
      <c r="U1608" s="900"/>
      <c r="V1608" s="900"/>
      <c r="W1608" s="900"/>
      <c r="X1608" s="900"/>
      <c r="Z1608" s="900"/>
      <c r="AA1608" s="900"/>
      <c r="AB1608" s="900"/>
      <c r="AC1608" s="900"/>
    </row>
    <row r="1609" spans="9:29">
      <c r="I1609" s="900"/>
      <c r="K1609" s="900"/>
      <c r="Q1609" s="900"/>
      <c r="S1609" s="900"/>
      <c r="T1609" s="900"/>
      <c r="U1609" s="900"/>
      <c r="V1609" s="900"/>
      <c r="W1609" s="900"/>
      <c r="X1609" s="900"/>
      <c r="Z1609" s="900"/>
      <c r="AA1609" s="900"/>
      <c r="AB1609" s="900"/>
      <c r="AC1609" s="900"/>
    </row>
    <row r="1610" spans="9:29">
      <c r="I1610" s="900"/>
      <c r="K1610" s="900"/>
      <c r="Q1610" s="900"/>
      <c r="S1610" s="900"/>
      <c r="T1610" s="900"/>
      <c r="U1610" s="900"/>
      <c r="V1610" s="900"/>
      <c r="W1610" s="900"/>
      <c r="X1610" s="900"/>
      <c r="Z1610" s="900"/>
      <c r="AA1610" s="900"/>
      <c r="AB1610" s="900"/>
      <c r="AC1610" s="900"/>
    </row>
    <row r="1611" spans="9:29">
      <c r="I1611" s="900"/>
      <c r="K1611" s="900"/>
      <c r="Q1611" s="900"/>
      <c r="S1611" s="900"/>
      <c r="T1611" s="900"/>
      <c r="U1611" s="900"/>
      <c r="V1611" s="900"/>
      <c r="W1611" s="900"/>
      <c r="X1611" s="900"/>
      <c r="Z1611" s="900"/>
      <c r="AA1611" s="900"/>
      <c r="AB1611" s="900"/>
      <c r="AC1611" s="900"/>
    </row>
    <row r="1612" spans="9:29">
      <c r="I1612" s="900"/>
      <c r="K1612" s="900"/>
      <c r="Q1612" s="900"/>
      <c r="S1612" s="900"/>
      <c r="T1612" s="900"/>
      <c r="U1612" s="900"/>
      <c r="V1612" s="900"/>
      <c r="W1612" s="900"/>
      <c r="X1612" s="900"/>
      <c r="Z1612" s="900"/>
      <c r="AA1612" s="900"/>
      <c r="AB1612" s="900"/>
      <c r="AC1612" s="900"/>
    </row>
    <row r="1613" spans="9:29">
      <c r="I1613" s="900"/>
      <c r="K1613" s="900"/>
      <c r="Q1613" s="900"/>
      <c r="S1613" s="900"/>
      <c r="T1613" s="900"/>
      <c r="U1613" s="900"/>
      <c r="V1613" s="900"/>
      <c r="W1613" s="900"/>
      <c r="X1613" s="900"/>
      <c r="Z1613" s="900"/>
      <c r="AA1613" s="900"/>
      <c r="AB1613" s="900"/>
      <c r="AC1613" s="900"/>
    </row>
    <row r="1614" spans="9:29">
      <c r="I1614" s="900"/>
      <c r="K1614" s="900"/>
      <c r="Q1614" s="900"/>
      <c r="S1614" s="900"/>
      <c r="T1614" s="900"/>
      <c r="U1614" s="900"/>
      <c r="V1614" s="900"/>
      <c r="W1614" s="900"/>
      <c r="X1614" s="900"/>
      <c r="Z1614" s="900"/>
      <c r="AA1614" s="900"/>
      <c r="AB1614" s="900"/>
      <c r="AC1614" s="900"/>
    </row>
    <row r="1615" spans="9:29">
      <c r="I1615" s="900"/>
      <c r="K1615" s="900"/>
      <c r="Q1615" s="900"/>
      <c r="S1615" s="900"/>
      <c r="T1615" s="900"/>
      <c r="U1615" s="900"/>
      <c r="V1615" s="900"/>
      <c r="W1615" s="900"/>
      <c r="X1615" s="900"/>
      <c r="Z1615" s="900"/>
      <c r="AA1615" s="900"/>
      <c r="AB1615" s="900"/>
      <c r="AC1615" s="900"/>
    </row>
    <row r="1616" spans="9:29">
      <c r="I1616" s="900"/>
      <c r="K1616" s="900"/>
      <c r="Q1616" s="900"/>
      <c r="S1616" s="900"/>
      <c r="T1616" s="900"/>
      <c r="U1616" s="900"/>
      <c r="V1616" s="900"/>
      <c r="W1616" s="900"/>
      <c r="X1616" s="900"/>
      <c r="Z1616" s="900"/>
      <c r="AA1616" s="900"/>
      <c r="AB1616" s="900"/>
      <c r="AC1616" s="900"/>
    </row>
    <row r="1617" spans="9:29">
      <c r="I1617" s="900"/>
      <c r="K1617" s="900"/>
      <c r="Q1617" s="900"/>
      <c r="S1617" s="900"/>
      <c r="T1617" s="900"/>
      <c r="U1617" s="900"/>
      <c r="V1617" s="900"/>
      <c r="W1617" s="900"/>
      <c r="X1617" s="900"/>
      <c r="Z1617" s="900"/>
      <c r="AA1617" s="900"/>
      <c r="AB1617" s="900"/>
      <c r="AC1617" s="900"/>
    </row>
    <row r="1618" spans="9:29">
      <c r="I1618" s="900"/>
      <c r="K1618" s="900"/>
      <c r="Q1618" s="900"/>
      <c r="S1618" s="900"/>
      <c r="T1618" s="900"/>
      <c r="U1618" s="900"/>
      <c r="V1618" s="900"/>
      <c r="W1618" s="900"/>
      <c r="X1618" s="900"/>
      <c r="Z1618" s="900"/>
      <c r="AA1618" s="900"/>
      <c r="AB1618" s="900"/>
      <c r="AC1618" s="900"/>
    </row>
    <row r="1619" spans="9:29">
      <c r="I1619" s="900"/>
      <c r="K1619" s="900"/>
      <c r="Q1619" s="900"/>
      <c r="S1619" s="900"/>
      <c r="T1619" s="900"/>
      <c r="U1619" s="900"/>
      <c r="V1619" s="900"/>
      <c r="W1619" s="900"/>
      <c r="X1619" s="900"/>
      <c r="Z1619" s="900"/>
      <c r="AA1619" s="900"/>
      <c r="AB1619" s="900"/>
      <c r="AC1619" s="900"/>
    </row>
    <row r="1620" spans="9:29">
      <c r="I1620" s="900"/>
      <c r="K1620" s="900"/>
      <c r="Q1620" s="900"/>
      <c r="S1620" s="900"/>
      <c r="T1620" s="900"/>
      <c r="U1620" s="900"/>
      <c r="V1620" s="900"/>
      <c r="W1620" s="900"/>
      <c r="X1620" s="900"/>
      <c r="Z1620" s="900"/>
      <c r="AA1620" s="900"/>
      <c r="AB1620" s="900"/>
      <c r="AC1620" s="900"/>
    </row>
    <row r="1621" spans="9:29">
      <c r="I1621" s="900"/>
      <c r="K1621" s="900"/>
      <c r="Q1621" s="900"/>
      <c r="S1621" s="900"/>
      <c r="T1621" s="900"/>
      <c r="U1621" s="900"/>
      <c r="V1621" s="900"/>
      <c r="W1621" s="900"/>
      <c r="X1621" s="900"/>
      <c r="Z1621" s="900"/>
      <c r="AA1621" s="900"/>
      <c r="AB1621" s="900"/>
      <c r="AC1621" s="900"/>
    </row>
    <row r="1622" spans="9:29">
      <c r="I1622" s="900"/>
      <c r="K1622" s="900"/>
      <c r="Q1622" s="900"/>
      <c r="S1622" s="900"/>
      <c r="T1622" s="900"/>
      <c r="U1622" s="900"/>
      <c r="V1622" s="900"/>
      <c r="W1622" s="900"/>
      <c r="X1622" s="900"/>
      <c r="Z1622" s="900"/>
      <c r="AA1622" s="900"/>
      <c r="AB1622" s="900"/>
      <c r="AC1622" s="900"/>
    </row>
    <row r="1623" spans="9:29">
      <c r="I1623" s="900"/>
      <c r="K1623" s="900"/>
      <c r="Q1623" s="900"/>
      <c r="S1623" s="900"/>
      <c r="T1623" s="900"/>
      <c r="U1623" s="900"/>
      <c r="V1623" s="900"/>
      <c r="W1623" s="900"/>
      <c r="X1623" s="900"/>
      <c r="Z1623" s="900"/>
      <c r="AA1623" s="900"/>
      <c r="AB1623" s="900"/>
      <c r="AC1623" s="900"/>
    </row>
    <row r="1624" spans="9:29">
      <c r="I1624" s="900"/>
      <c r="K1624" s="900"/>
      <c r="Q1624" s="900"/>
      <c r="S1624" s="900"/>
      <c r="T1624" s="900"/>
      <c r="U1624" s="900"/>
      <c r="V1624" s="900"/>
      <c r="W1624" s="900"/>
      <c r="X1624" s="900"/>
      <c r="Z1624" s="900"/>
      <c r="AA1624" s="900"/>
      <c r="AB1624" s="900"/>
      <c r="AC1624" s="900"/>
    </row>
    <row r="1625" spans="9:29">
      <c r="I1625" s="900"/>
      <c r="K1625" s="900"/>
      <c r="Q1625" s="900"/>
      <c r="S1625" s="900"/>
      <c r="T1625" s="900"/>
      <c r="U1625" s="900"/>
      <c r="V1625" s="900"/>
      <c r="W1625" s="900"/>
      <c r="X1625" s="900"/>
      <c r="Z1625" s="900"/>
      <c r="AA1625" s="900"/>
      <c r="AB1625" s="900"/>
      <c r="AC1625" s="900"/>
    </row>
    <row r="1626" spans="9:29">
      <c r="I1626" s="900"/>
      <c r="K1626" s="900"/>
      <c r="Q1626" s="900"/>
      <c r="S1626" s="900"/>
      <c r="T1626" s="900"/>
      <c r="U1626" s="900"/>
      <c r="V1626" s="900"/>
      <c r="W1626" s="900"/>
      <c r="X1626" s="900"/>
      <c r="Z1626" s="900"/>
      <c r="AA1626" s="900"/>
      <c r="AB1626" s="900"/>
      <c r="AC1626" s="900"/>
    </row>
    <row r="1627" spans="9:29">
      <c r="I1627" s="900"/>
      <c r="K1627" s="900"/>
      <c r="Q1627" s="900"/>
      <c r="S1627" s="900"/>
      <c r="T1627" s="900"/>
      <c r="U1627" s="900"/>
      <c r="V1627" s="900"/>
      <c r="W1627" s="900"/>
      <c r="X1627" s="900"/>
      <c r="Z1627" s="900"/>
      <c r="AA1627" s="900"/>
      <c r="AB1627" s="900"/>
      <c r="AC1627" s="900"/>
    </row>
    <row r="1628" spans="9:29">
      <c r="I1628" s="900"/>
      <c r="K1628" s="900"/>
      <c r="Q1628" s="900"/>
      <c r="S1628" s="900"/>
      <c r="T1628" s="900"/>
      <c r="U1628" s="900"/>
      <c r="V1628" s="900"/>
      <c r="W1628" s="900"/>
      <c r="X1628" s="900"/>
      <c r="Z1628" s="900"/>
      <c r="AA1628" s="900"/>
      <c r="AB1628" s="900"/>
      <c r="AC1628" s="900"/>
    </row>
    <row r="1629" spans="9:29">
      <c r="I1629" s="900"/>
      <c r="K1629" s="900"/>
      <c r="Q1629" s="900"/>
      <c r="S1629" s="900"/>
      <c r="T1629" s="900"/>
      <c r="U1629" s="900"/>
      <c r="V1629" s="900"/>
      <c r="W1629" s="900"/>
      <c r="X1629" s="900"/>
      <c r="Z1629" s="900"/>
      <c r="AA1629" s="900"/>
      <c r="AB1629" s="900"/>
      <c r="AC1629" s="900"/>
    </row>
    <row r="1630" spans="9:29">
      <c r="I1630" s="900"/>
      <c r="K1630" s="900"/>
      <c r="Q1630" s="900"/>
      <c r="S1630" s="900"/>
      <c r="T1630" s="900"/>
      <c r="U1630" s="900"/>
      <c r="V1630" s="900"/>
      <c r="W1630" s="900"/>
      <c r="X1630" s="900"/>
      <c r="Z1630" s="900"/>
      <c r="AA1630" s="900"/>
      <c r="AB1630" s="900"/>
      <c r="AC1630" s="900"/>
    </row>
    <row r="1631" spans="9:29">
      <c r="I1631" s="900"/>
      <c r="K1631" s="900"/>
      <c r="Q1631" s="900"/>
      <c r="S1631" s="900"/>
      <c r="T1631" s="900"/>
      <c r="U1631" s="900"/>
      <c r="V1631" s="900"/>
      <c r="W1631" s="900"/>
      <c r="X1631" s="900"/>
      <c r="Z1631" s="900"/>
      <c r="AA1631" s="900"/>
      <c r="AB1631" s="900"/>
      <c r="AC1631" s="900"/>
    </row>
    <row r="1632" spans="9:29">
      <c r="I1632" s="900"/>
      <c r="K1632" s="900"/>
      <c r="Q1632" s="900"/>
      <c r="S1632" s="900"/>
      <c r="T1632" s="900"/>
      <c r="U1632" s="900"/>
      <c r="V1632" s="900"/>
      <c r="W1632" s="900"/>
      <c r="X1632" s="900"/>
      <c r="Z1632" s="900"/>
      <c r="AA1632" s="900"/>
      <c r="AB1632" s="900"/>
      <c r="AC1632" s="900"/>
    </row>
    <row r="1633" spans="9:29">
      <c r="I1633" s="900"/>
      <c r="K1633" s="900"/>
      <c r="Q1633" s="900"/>
      <c r="S1633" s="900"/>
      <c r="T1633" s="900"/>
      <c r="U1633" s="900"/>
      <c r="V1633" s="900"/>
      <c r="W1633" s="900"/>
      <c r="X1633" s="900"/>
      <c r="Z1633" s="900"/>
      <c r="AA1633" s="900"/>
      <c r="AB1633" s="900"/>
      <c r="AC1633" s="900"/>
    </row>
    <row r="1634" spans="9:29">
      <c r="I1634" s="900"/>
      <c r="K1634" s="900"/>
      <c r="Q1634" s="900"/>
      <c r="S1634" s="900"/>
      <c r="T1634" s="900"/>
      <c r="U1634" s="900"/>
      <c r="V1634" s="900"/>
      <c r="W1634" s="900"/>
      <c r="X1634" s="900"/>
      <c r="Z1634" s="900"/>
      <c r="AA1634" s="900"/>
      <c r="AB1634" s="900"/>
      <c r="AC1634" s="900"/>
    </row>
    <row r="1635" spans="9:29">
      <c r="I1635" s="900"/>
      <c r="K1635" s="900"/>
      <c r="Q1635" s="900"/>
      <c r="S1635" s="900"/>
      <c r="T1635" s="900"/>
      <c r="U1635" s="900"/>
      <c r="V1635" s="900"/>
      <c r="W1635" s="900"/>
      <c r="X1635" s="900"/>
      <c r="Z1635" s="900"/>
      <c r="AA1635" s="900"/>
      <c r="AB1635" s="900"/>
      <c r="AC1635" s="900"/>
    </row>
    <row r="1636" spans="9:29">
      <c r="I1636" s="900"/>
      <c r="K1636" s="900"/>
      <c r="Q1636" s="900"/>
      <c r="S1636" s="900"/>
      <c r="T1636" s="900"/>
      <c r="U1636" s="900"/>
      <c r="V1636" s="900"/>
      <c r="W1636" s="900"/>
      <c r="X1636" s="900"/>
      <c r="Z1636" s="900"/>
      <c r="AA1636" s="900"/>
      <c r="AB1636" s="900"/>
      <c r="AC1636" s="900"/>
    </row>
    <row r="1637" spans="9:29">
      <c r="I1637" s="900"/>
      <c r="K1637" s="900"/>
      <c r="Q1637" s="900"/>
      <c r="S1637" s="900"/>
      <c r="T1637" s="900"/>
      <c r="U1637" s="900"/>
      <c r="V1637" s="900"/>
      <c r="W1637" s="900"/>
      <c r="X1637" s="900"/>
      <c r="Z1637" s="900"/>
      <c r="AA1637" s="900"/>
      <c r="AB1637" s="900"/>
      <c r="AC1637" s="900"/>
    </row>
    <row r="1638" spans="9:29">
      <c r="I1638" s="900"/>
      <c r="K1638" s="900"/>
      <c r="Q1638" s="900"/>
      <c r="S1638" s="900"/>
      <c r="T1638" s="900"/>
      <c r="U1638" s="900"/>
      <c r="V1638" s="900"/>
      <c r="W1638" s="900"/>
      <c r="X1638" s="900"/>
      <c r="Z1638" s="900"/>
      <c r="AA1638" s="900"/>
      <c r="AB1638" s="900"/>
      <c r="AC1638" s="900"/>
    </row>
    <row r="1639" spans="9:29">
      <c r="I1639" s="900"/>
      <c r="K1639" s="900"/>
      <c r="Q1639" s="900"/>
      <c r="S1639" s="900"/>
      <c r="T1639" s="900"/>
      <c r="U1639" s="900"/>
      <c r="V1639" s="900"/>
      <c r="W1639" s="900"/>
      <c r="X1639" s="900"/>
      <c r="Z1639" s="900"/>
      <c r="AA1639" s="900"/>
      <c r="AB1639" s="900"/>
      <c r="AC1639" s="900"/>
    </row>
    <row r="1640" spans="9:29">
      <c r="I1640" s="900"/>
      <c r="K1640" s="900"/>
      <c r="Q1640" s="900"/>
      <c r="S1640" s="900"/>
      <c r="T1640" s="900"/>
      <c r="U1640" s="900"/>
      <c r="V1640" s="900"/>
      <c r="W1640" s="900"/>
      <c r="X1640" s="900"/>
      <c r="Z1640" s="900"/>
      <c r="AA1640" s="900"/>
      <c r="AB1640" s="900"/>
      <c r="AC1640" s="900"/>
    </row>
    <row r="1641" spans="9:29">
      <c r="I1641" s="900"/>
      <c r="K1641" s="900"/>
      <c r="Q1641" s="900"/>
      <c r="S1641" s="900"/>
      <c r="T1641" s="900"/>
      <c r="U1641" s="900"/>
      <c r="V1641" s="900"/>
      <c r="W1641" s="900"/>
      <c r="X1641" s="900"/>
      <c r="Z1641" s="900"/>
      <c r="AA1641" s="900"/>
      <c r="AB1641" s="900"/>
      <c r="AC1641" s="900"/>
    </row>
    <row r="1642" spans="9:29">
      <c r="I1642" s="900"/>
      <c r="K1642" s="900"/>
      <c r="Q1642" s="900"/>
      <c r="S1642" s="900"/>
      <c r="T1642" s="900"/>
      <c r="U1642" s="900"/>
      <c r="V1642" s="900"/>
      <c r="W1642" s="900"/>
      <c r="X1642" s="900"/>
      <c r="Z1642" s="900"/>
      <c r="AA1642" s="900"/>
      <c r="AB1642" s="900"/>
      <c r="AC1642" s="900"/>
    </row>
    <row r="1643" spans="9:29">
      <c r="I1643" s="900"/>
      <c r="K1643" s="900"/>
      <c r="Q1643" s="900"/>
      <c r="S1643" s="900"/>
      <c r="T1643" s="900"/>
      <c r="U1643" s="900"/>
      <c r="V1643" s="900"/>
      <c r="W1643" s="900"/>
      <c r="X1643" s="900"/>
      <c r="Z1643" s="900"/>
      <c r="AA1643" s="900"/>
      <c r="AB1643" s="900"/>
      <c r="AC1643" s="900"/>
    </row>
    <row r="1644" spans="9:29">
      <c r="I1644" s="900"/>
      <c r="K1644" s="900"/>
      <c r="Q1644" s="900"/>
      <c r="S1644" s="900"/>
      <c r="T1644" s="900"/>
      <c r="U1644" s="900"/>
      <c r="V1644" s="900"/>
      <c r="W1644" s="900"/>
      <c r="X1644" s="900"/>
      <c r="Z1644" s="900"/>
      <c r="AA1644" s="900"/>
      <c r="AB1644" s="900"/>
      <c r="AC1644" s="900"/>
    </row>
    <row r="1645" spans="9:29">
      <c r="I1645" s="900"/>
      <c r="K1645" s="900"/>
      <c r="Q1645" s="900"/>
      <c r="S1645" s="900"/>
      <c r="T1645" s="900"/>
      <c r="U1645" s="900"/>
      <c r="V1645" s="900"/>
      <c r="W1645" s="900"/>
      <c r="X1645" s="900"/>
      <c r="Z1645" s="900"/>
      <c r="AA1645" s="900"/>
      <c r="AB1645" s="900"/>
      <c r="AC1645" s="900"/>
    </row>
    <row r="1646" spans="9:29">
      <c r="I1646" s="900"/>
      <c r="K1646" s="900"/>
      <c r="Q1646" s="900"/>
      <c r="S1646" s="900"/>
      <c r="T1646" s="900"/>
      <c r="U1646" s="900"/>
      <c r="V1646" s="900"/>
      <c r="W1646" s="900"/>
      <c r="X1646" s="900"/>
      <c r="Z1646" s="900"/>
      <c r="AA1646" s="900"/>
      <c r="AB1646" s="900"/>
      <c r="AC1646" s="900"/>
    </row>
    <row r="1647" spans="9:29">
      <c r="I1647" s="900"/>
      <c r="K1647" s="900"/>
      <c r="Q1647" s="900"/>
      <c r="S1647" s="900"/>
      <c r="T1647" s="900"/>
      <c r="U1647" s="900"/>
      <c r="V1647" s="900"/>
      <c r="W1647" s="900"/>
      <c r="X1647" s="900"/>
      <c r="Z1647" s="900"/>
      <c r="AA1647" s="900"/>
      <c r="AB1647" s="900"/>
      <c r="AC1647" s="900"/>
    </row>
    <row r="1648" spans="9:29">
      <c r="I1648" s="900"/>
      <c r="K1648" s="900"/>
      <c r="Q1648" s="900"/>
      <c r="S1648" s="900"/>
      <c r="T1648" s="900"/>
      <c r="U1648" s="900"/>
      <c r="V1648" s="900"/>
      <c r="W1648" s="900"/>
      <c r="X1648" s="900"/>
      <c r="Z1648" s="900"/>
      <c r="AA1648" s="900"/>
      <c r="AB1648" s="900"/>
      <c r="AC1648" s="900"/>
    </row>
    <row r="1649" spans="9:29">
      <c r="I1649" s="900"/>
      <c r="K1649" s="900"/>
      <c r="Q1649" s="900"/>
      <c r="S1649" s="900"/>
      <c r="T1649" s="900"/>
      <c r="U1649" s="900"/>
      <c r="V1649" s="900"/>
      <c r="W1649" s="900"/>
      <c r="X1649" s="900"/>
      <c r="Z1649" s="900"/>
      <c r="AA1649" s="900"/>
      <c r="AB1649" s="900"/>
      <c r="AC1649" s="900"/>
    </row>
    <row r="1650" spans="9:29">
      <c r="I1650" s="900"/>
      <c r="K1650" s="900"/>
      <c r="Q1650" s="900"/>
      <c r="S1650" s="900"/>
      <c r="T1650" s="900"/>
      <c r="U1650" s="900"/>
      <c r="V1650" s="900"/>
      <c r="W1650" s="900"/>
      <c r="X1650" s="900"/>
      <c r="Z1650" s="900"/>
      <c r="AA1650" s="900"/>
      <c r="AB1650" s="900"/>
      <c r="AC1650" s="900"/>
    </row>
    <row r="1651" spans="9:29">
      <c r="I1651" s="900"/>
      <c r="K1651" s="900"/>
      <c r="Q1651" s="900"/>
      <c r="S1651" s="900"/>
      <c r="T1651" s="900"/>
      <c r="U1651" s="900"/>
      <c r="V1651" s="900"/>
      <c r="W1651" s="900"/>
      <c r="X1651" s="900"/>
      <c r="Z1651" s="900"/>
      <c r="AA1651" s="900"/>
      <c r="AB1651" s="900"/>
      <c r="AC1651" s="900"/>
    </row>
    <row r="1652" spans="9:29">
      <c r="I1652" s="900"/>
      <c r="K1652" s="900"/>
      <c r="Q1652" s="900"/>
      <c r="S1652" s="900"/>
      <c r="T1652" s="900"/>
      <c r="U1652" s="900"/>
      <c r="V1652" s="900"/>
      <c r="W1652" s="900"/>
      <c r="X1652" s="900"/>
      <c r="Z1652" s="900"/>
      <c r="AA1652" s="900"/>
      <c r="AB1652" s="900"/>
      <c r="AC1652" s="900"/>
    </row>
    <row r="1653" spans="9:29">
      <c r="I1653" s="900"/>
      <c r="K1653" s="900"/>
      <c r="Q1653" s="900"/>
      <c r="S1653" s="900"/>
      <c r="T1653" s="900"/>
      <c r="U1653" s="900"/>
      <c r="V1653" s="900"/>
      <c r="W1653" s="900"/>
      <c r="X1653" s="900"/>
      <c r="Z1653" s="900"/>
      <c r="AA1653" s="900"/>
      <c r="AB1653" s="900"/>
      <c r="AC1653" s="900"/>
    </row>
    <row r="1654" spans="9:29">
      <c r="I1654" s="900"/>
      <c r="K1654" s="900"/>
      <c r="Q1654" s="900"/>
      <c r="S1654" s="900"/>
      <c r="T1654" s="900"/>
      <c r="U1654" s="900"/>
      <c r="V1654" s="900"/>
      <c r="W1654" s="900"/>
      <c r="X1654" s="900"/>
      <c r="Z1654" s="900"/>
      <c r="AA1654" s="900"/>
      <c r="AB1654" s="900"/>
      <c r="AC1654" s="900"/>
    </row>
    <row r="1655" spans="9:29">
      <c r="I1655" s="900"/>
      <c r="K1655" s="900"/>
      <c r="Q1655" s="900"/>
      <c r="S1655" s="900"/>
      <c r="T1655" s="900"/>
      <c r="U1655" s="900"/>
      <c r="V1655" s="900"/>
      <c r="W1655" s="900"/>
      <c r="X1655" s="900"/>
      <c r="Z1655" s="900"/>
      <c r="AA1655" s="900"/>
      <c r="AB1655" s="900"/>
      <c r="AC1655" s="900"/>
    </row>
    <row r="1656" spans="9:29">
      <c r="I1656" s="900"/>
      <c r="K1656" s="900"/>
      <c r="Q1656" s="900"/>
      <c r="S1656" s="900"/>
      <c r="T1656" s="900"/>
      <c r="U1656" s="900"/>
      <c r="V1656" s="900"/>
      <c r="W1656" s="900"/>
      <c r="X1656" s="900"/>
      <c r="Z1656" s="900"/>
      <c r="AA1656" s="900"/>
      <c r="AB1656" s="900"/>
      <c r="AC1656" s="900"/>
    </row>
    <row r="1657" spans="9:29">
      <c r="I1657" s="900"/>
      <c r="K1657" s="900"/>
      <c r="Q1657" s="900"/>
      <c r="S1657" s="900"/>
      <c r="T1657" s="900"/>
      <c r="U1657" s="900"/>
      <c r="V1657" s="900"/>
      <c r="W1657" s="900"/>
      <c r="X1657" s="900"/>
      <c r="Z1657" s="900"/>
      <c r="AA1657" s="900"/>
      <c r="AB1657" s="900"/>
      <c r="AC1657" s="900"/>
    </row>
    <row r="1658" spans="9:29">
      <c r="I1658" s="900"/>
      <c r="K1658" s="900"/>
      <c r="Q1658" s="900"/>
      <c r="S1658" s="900"/>
      <c r="T1658" s="900"/>
      <c r="U1658" s="900"/>
      <c r="V1658" s="900"/>
      <c r="W1658" s="900"/>
      <c r="X1658" s="900"/>
      <c r="Z1658" s="900"/>
      <c r="AA1658" s="900"/>
      <c r="AB1658" s="900"/>
      <c r="AC1658" s="900"/>
    </row>
    <row r="1659" spans="9:29">
      <c r="I1659" s="900"/>
      <c r="K1659" s="900"/>
      <c r="Q1659" s="900"/>
      <c r="S1659" s="900"/>
      <c r="T1659" s="900"/>
      <c r="U1659" s="900"/>
      <c r="V1659" s="900"/>
      <c r="W1659" s="900"/>
      <c r="X1659" s="900"/>
      <c r="Z1659" s="900"/>
      <c r="AA1659" s="900"/>
      <c r="AB1659" s="900"/>
      <c r="AC1659" s="900"/>
    </row>
    <row r="1660" spans="9:29">
      <c r="I1660" s="900"/>
      <c r="K1660" s="900"/>
      <c r="Q1660" s="900"/>
      <c r="S1660" s="900"/>
      <c r="T1660" s="900"/>
      <c r="U1660" s="900"/>
      <c r="V1660" s="900"/>
      <c r="W1660" s="900"/>
      <c r="X1660" s="900"/>
      <c r="Z1660" s="900"/>
      <c r="AA1660" s="900"/>
      <c r="AB1660" s="900"/>
      <c r="AC1660" s="900"/>
    </row>
    <row r="1661" spans="9:29">
      <c r="I1661" s="900"/>
      <c r="K1661" s="900"/>
      <c r="Q1661" s="900"/>
      <c r="S1661" s="900"/>
      <c r="T1661" s="900"/>
      <c r="U1661" s="900"/>
      <c r="V1661" s="900"/>
      <c r="W1661" s="900"/>
      <c r="X1661" s="900"/>
      <c r="Z1661" s="900"/>
      <c r="AA1661" s="900"/>
      <c r="AB1661" s="900"/>
      <c r="AC1661" s="900"/>
    </row>
    <row r="1662" spans="9:29">
      <c r="I1662" s="900"/>
      <c r="K1662" s="900"/>
      <c r="Q1662" s="900"/>
      <c r="S1662" s="900"/>
      <c r="T1662" s="900"/>
      <c r="U1662" s="900"/>
      <c r="V1662" s="900"/>
      <c r="W1662" s="900"/>
      <c r="X1662" s="900"/>
      <c r="Z1662" s="900"/>
      <c r="AA1662" s="900"/>
      <c r="AB1662" s="900"/>
      <c r="AC1662" s="900"/>
    </row>
    <row r="1663" spans="9:29">
      <c r="I1663" s="900"/>
      <c r="K1663" s="900"/>
      <c r="Q1663" s="900"/>
      <c r="S1663" s="900"/>
      <c r="T1663" s="900"/>
      <c r="U1663" s="900"/>
      <c r="V1663" s="900"/>
      <c r="W1663" s="900"/>
      <c r="X1663" s="900"/>
      <c r="Z1663" s="900"/>
      <c r="AA1663" s="900"/>
      <c r="AB1663" s="900"/>
      <c r="AC1663" s="900"/>
    </row>
    <row r="1664" spans="9:29">
      <c r="I1664" s="900"/>
      <c r="K1664" s="900"/>
      <c r="Q1664" s="900"/>
      <c r="S1664" s="900"/>
      <c r="T1664" s="900"/>
      <c r="U1664" s="900"/>
      <c r="V1664" s="900"/>
      <c r="W1664" s="900"/>
      <c r="X1664" s="900"/>
      <c r="Z1664" s="900"/>
      <c r="AA1664" s="900"/>
      <c r="AB1664" s="900"/>
      <c r="AC1664" s="900"/>
    </row>
    <row r="1665" spans="9:29">
      <c r="I1665" s="900"/>
      <c r="K1665" s="900"/>
      <c r="Q1665" s="900"/>
      <c r="S1665" s="900"/>
      <c r="T1665" s="900"/>
      <c r="U1665" s="900"/>
      <c r="V1665" s="900"/>
      <c r="W1665" s="900"/>
      <c r="X1665" s="900"/>
      <c r="Z1665" s="900"/>
      <c r="AA1665" s="900"/>
      <c r="AB1665" s="900"/>
      <c r="AC1665" s="900"/>
    </row>
    <row r="1666" spans="9:29">
      <c r="I1666" s="900"/>
      <c r="K1666" s="900"/>
      <c r="Q1666" s="900"/>
      <c r="S1666" s="900"/>
      <c r="T1666" s="900"/>
      <c r="U1666" s="900"/>
      <c r="V1666" s="900"/>
      <c r="W1666" s="900"/>
      <c r="X1666" s="900"/>
      <c r="Z1666" s="900"/>
      <c r="AA1666" s="900"/>
      <c r="AB1666" s="900"/>
      <c r="AC1666" s="900"/>
    </row>
    <row r="1667" spans="9:29">
      <c r="I1667" s="900"/>
      <c r="K1667" s="900"/>
      <c r="Q1667" s="900"/>
      <c r="S1667" s="900"/>
      <c r="T1667" s="900"/>
      <c r="U1667" s="900"/>
      <c r="V1667" s="900"/>
      <c r="W1667" s="900"/>
      <c r="X1667" s="900"/>
      <c r="Z1667" s="900"/>
      <c r="AA1667" s="900"/>
      <c r="AB1667" s="900"/>
      <c r="AC1667" s="900"/>
    </row>
    <row r="1668" spans="9:29">
      <c r="I1668" s="900"/>
      <c r="K1668" s="900"/>
      <c r="Q1668" s="900"/>
      <c r="S1668" s="900"/>
      <c r="T1668" s="900"/>
      <c r="U1668" s="900"/>
      <c r="V1668" s="900"/>
      <c r="W1668" s="900"/>
      <c r="X1668" s="900"/>
      <c r="Z1668" s="900"/>
      <c r="AA1668" s="900"/>
      <c r="AB1668" s="900"/>
      <c r="AC1668" s="900"/>
    </row>
    <row r="1669" spans="9:29">
      <c r="I1669" s="900"/>
      <c r="K1669" s="900"/>
      <c r="Q1669" s="900"/>
      <c r="S1669" s="900"/>
      <c r="T1669" s="900"/>
      <c r="U1669" s="900"/>
      <c r="V1669" s="900"/>
      <c r="W1669" s="900"/>
      <c r="X1669" s="900"/>
      <c r="Z1669" s="900"/>
      <c r="AA1669" s="900"/>
      <c r="AB1669" s="900"/>
      <c r="AC1669" s="900"/>
    </row>
    <row r="1670" spans="9:29">
      <c r="I1670" s="900"/>
      <c r="K1670" s="900"/>
      <c r="Q1670" s="900"/>
      <c r="S1670" s="900"/>
      <c r="T1670" s="900"/>
      <c r="U1670" s="900"/>
      <c r="V1670" s="900"/>
      <c r="W1670" s="900"/>
      <c r="X1670" s="900"/>
      <c r="Z1670" s="900"/>
      <c r="AA1670" s="900"/>
      <c r="AB1670" s="900"/>
      <c r="AC1670" s="900"/>
    </row>
    <row r="1671" spans="9:29">
      <c r="I1671" s="900"/>
      <c r="K1671" s="900"/>
      <c r="Q1671" s="900"/>
      <c r="S1671" s="900"/>
      <c r="T1671" s="900"/>
      <c r="U1671" s="900"/>
      <c r="V1671" s="900"/>
      <c r="W1671" s="900"/>
      <c r="X1671" s="900"/>
      <c r="Z1671" s="900"/>
      <c r="AA1671" s="900"/>
      <c r="AB1671" s="900"/>
      <c r="AC1671" s="900"/>
    </row>
    <row r="1672" spans="9:29">
      <c r="I1672" s="900"/>
      <c r="K1672" s="900"/>
      <c r="Q1672" s="900"/>
      <c r="S1672" s="900"/>
      <c r="T1672" s="900"/>
      <c r="U1672" s="900"/>
      <c r="V1672" s="900"/>
      <c r="W1672" s="900"/>
      <c r="X1672" s="900"/>
      <c r="Z1672" s="900"/>
      <c r="AA1672" s="900"/>
      <c r="AB1672" s="900"/>
      <c r="AC1672" s="900"/>
    </row>
    <row r="1673" spans="9:29">
      <c r="I1673" s="900"/>
      <c r="K1673" s="900"/>
      <c r="Q1673" s="900"/>
      <c r="S1673" s="900"/>
      <c r="T1673" s="900"/>
      <c r="U1673" s="900"/>
      <c r="V1673" s="900"/>
      <c r="W1673" s="900"/>
      <c r="X1673" s="900"/>
      <c r="Z1673" s="900"/>
      <c r="AA1673" s="900"/>
      <c r="AB1673" s="900"/>
      <c r="AC1673" s="900"/>
    </row>
    <row r="1674" spans="9:29">
      <c r="I1674" s="900"/>
      <c r="K1674" s="900"/>
      <c r="Q1674" s="900"/>
      <c r="S1674" s="900"/>
      <c r="T1674" s="900"/>
      <c r="U1674" s="900"/>
      <c r="V1674" s="900"/>
      <c r="W1674" s="900"/>
      <c r="X1674" s="900"/>
      <c r="Z1674" s="900"/>
      <c r="AA1674" s="900"/>
      <c r="AB1674" s="900"/>
      <c r="AC1674" s="900"/>
    </row>
    <row r="1675" spans="9:29">
      <c r="I1675" s="900"/>
      <c r="K1675" s="900"/>
      <c r="Q1675" s="900"/>
      <c r="S1675" s="900"/>
      <c r="T1675" s="900"/>
      <c r="U1675" s="900"/>
      <c r="V1675" s="900"/>
      <c r="W1675" s="900"/>
      <c r="X1675" s="900"/>
      <c r="Z1675" s="900"/>
      <c r="AA1675" s="900"/>
      <c r="AB1675" s="900"/>
      <c r="AC1675" s="900"/>
    </row>
    <row r="1676" spans="9:29">
      <c r="I1676" s="900"/>
      <c r="K1676" s="900"/>
      <c r="Q1676" s="900"/>
      <c r="S1676" s="900"/>
      <c r="T1676" s="900"/>
      <c r="U1676" s="900"/>
      <c r="V1676" s="900"/>
      <c r="W1676" s="900"/>
      <c r="X1676" s="900"/>
      <c r="Z1676" s="900"/>
      <c r="AA1676" s="900"/>
      <c r="AB1676" s="900"/>
      <c r="AC1676" s="900"/>
    </row>
    <row r="1677" spans="9:29">
      <c r="I1677" s="900"/>
      <c r="K1677" s="900"/>
      <c r="Q1677" s="900"/>
      <c r="S1677" s="900"/>
      <c r="T1677" s="900"/>
      <c r="U1677" s="900"/>
      <c r="V1677" s="900"/>
      <c r="W1677" s="900"/>
      <c r="X1677" s="900"/>
      <c r="Z1677" s="900"/>
      <c r="AA1677" s="900"/>
      <c r="AB1677" s="900"/>
      <c r="AC1677" s="900"/>
    </row>
    <row r="1678" spans="9:29">
      <c r="I1678" s="900"/>
      <c r="K1678" s="900"/>
      <c r="Q1678" s="900"/>
      <c r="S1678" s="900"/>
      <c r="T1678" s="900"/>
      <c r="U1678" s="900"/>
      <c r="V1678" s="900"/>
      <c r="W1678" s="900"/>
      <c r="X1678" s="900"/>
      <c r="Z1678" s="900"/>
      <c r="AA1678" s="900"/>
      <c r="AB1678" s="900"/>
      <c r="AC1678" s="900"/>
    </row>
    <row r="1679" spans="9:29">
      <c r="I1679" s="900"/>
      <c r="K1679" s="900"/>
      <c r="Q1679" s="900"/>
      <c r="S1679" s="900"/>
      <c r="T1679" s="900"/>
      <c r="U1679" s="900"/>
      <c r="V1679" s="900"/>
      <c r="W1679" s="900"/>
      <c r="X1679" s="900"/>
      <c r="Z1679" s="900"/>
      <c r="AA1679" s="900"/>
      <c r="AB1679" s="900"/>
      <c r="AC1679" s="900"/>
    </row>
    <row r="1680" spans="9:29">
      <c r="I1680" s="900"/>
      <c r="K1680" s="900"/>
      <c r="Q1680" s="900"/>
      <c r="S1680" s="900"/>
      <c r="T1680" s="900"/>
      <c r="U1680" s="900"/>
      <c r="V1680" s="900"/>
      <c r="W1680" s="900"/>
      <c r="X1680" s="900"/>
      <c r="Z1680" s="900"/>
      <c r="AA1680" s="900"/>
      <c r="AB1680" s="900"/>
      <c r="AC1680" s="900"/>
    </row>
    <row r="1681" spans="9:29">
      <c r="I1681" s="900"/>
      <c r="K1681" s="900"/>
      <c r="Q1681" s="900"/>
      <c r="S1681" s="900"/>
      <c r="T1681" s="900"/>
      <c r="U1681" s="900"/>
      <c r="V1681" s="900"/>
      <c r="W1681" s="900"/>
      <c r="X1681" s="900"/>
      <c r="Z1681" s="900"/>
      <c r="AA1681" s="900"/>
      <c r="AB1681" s="900"/>
      <c r="AC1681" s="900"/>
    </row>
    <row r="1682" spans="9:29">
      <c r="I1682" s="900"/>
      <c r="K1682" s="900"/>
      <c r="Q1682" s="900"/>
      <c r="S1682" s="900"/>
      <c r="T1682" s="900"/>
      <c r="U1682" s="900"/>
      <c r="V1682" s="900"/>
      <c r="W1682" s="900"/>
      <c r="X1682" s="900"/>
      <c r="Z1682" s="900"/>
      <c r="AA1682" s="900"/>
      <c r="AB1682" s="900"/>
      <c r="AC1682" s="900"/>
    </row>
    <row r="1683" spans="9:29">
      <c r="I1683" s="900"/>
      <c r="K1683" s="900"/>
      <c r="Q1683" s="900"/>
      <c r="S1683" s="900"/>
      <c r="T1683" s="900"/>
      <c r="U1683" s="900"/>
      <c r="V1683" s="900"/>
      <c r="W1683" s="900"/>
      <c r="X1683" s="900"/>
      <c r="Z1683" s="900"/>
      <c r="AA1683" s="900"/>
      <c r="AB1683" s="900"/>
      <c r="AC1683" s="900"/>
    </row>
    <row r="1684" spans="9:29">
      <c r="I1684" s="900"/>
      <c r="K1684" s="900"/>
      <c r="Q1684" s="900"/>
      <c r="S1684" s="900"/>
      <c r="T1684" s="900"/>
      <c r="U1684" s="900"/>
      <c r="V1684" s="900"/>
      <c r="W1684" s="900"/>
      <c r="X1684" s="900"/>
      <c r="Z1684" s="900"/>
      <c r="AA1684" s="900"/>
      <c r="AB1684" s="900"/>
      <c r="AC1684" s="900"/>
    </row>
    <row r="1685" spans="9:29">
      <c r="I1685" s="900"/>
      <c r="K1685" s="900"/>
      <c r="Q1685" s="900"/>
      <c r="S1685" s="900"/>
      <c r="T1685" s="900"/>
      <c r="U1685" s="900"/>
      <c r="V1685" s="900"/>
      <c r="W1685" s="900"/>
      <c r="X1685" s="900"/>
      <c r="Z1685" s="900"/>
      <c r="AA1685" s="900"/>
      <c r="AB1685" s="900"/>
      <c r="AC1685" s="900"/>
    </row>
    <row r="1686" spans="9:29">
      <c r="I1686" s="900"/>
      <c r="K1686" s="900"/>
      <c r="Q1686" s="900"/>
      <c r="S1686" s="900"/>
      <c r="T1686" s="900"/>
      <c r="U1686" s="900"/>
      <c r="V1686" s="900"/>
      <c r="W1686" s="900"/>
      <c r="X1686" s="900"/>
      <c r="Z1686" s="900"/>
      <c r="AA1686" s="900"/>
      <c r="AB1686" s="900"/>
      <c r="AC1686" s="900"/>
    </row>
    <row r="1687" spans="9:29">
      <c r="I1687" s="900"/>
      <c r="K1687" s="900"/>
      <c r="Q1687" s="900"/>
      <c r="S1687" s="900"/>
      <c r="T1687" s="900"/>
      <c r="U1687" s="900"/>
      <c r="V1687" s="900"/>
      <c r="W1687" s="900"/>
      <c r="X1687" s="900"/>
      <c r="Z1687" s="900"/>
      <c r="AA1687" s="900"/>
      <c r="AB1687" s="900"/>
      <c r="AC1687" s="900"/>
    </row>
    <row r="1688" spans="9:29">
      <c r="I1688" s="900"/>
      <c r="K1688" s="900"/>
      <c r="Q1688" s="900"/>
      <c r="S1688" s="900"/>
      <c r="T1688" s="900"/>
      <c r="U1688" s="900"/>
      <c r="V1688" s="900"/>
      <c r="W1688" s="900"/>
      <c r="X1688" s="900"/>
      <c r="Z1688" s="900"/>
      <c r="AA1688" s="900"/>
      <c r="AB1688" s="900"/>
      <c r="AC1688" s="900"/>
    </row>
    <row r="1689" spans="9:29">
      <c r="I1689" s="900"/>
      <c r="K1689" s="900"/>
      <c r="Q1689" s="900"/>
      <c r="S1689" s="900"/>
      <c r="T1689" s="900"/>
      <c r="U1689" s="900"/>
      <c r="V1689" s="900"/>
      <c r="W1689" s="900"/>
      <c r="X1689" s="900"/>
      <c r="Z1689" s="900"/>
      <c r="AA1689" s="900"/>
      <c r="AB1689" s="900"/>
      <c r="AC1689" s="900"/>
    </row>
    <row r="1690" spans="9:29">
      <c r="I1690" s="900"/>
      <c r="K1690" s="900"/>
      <c r="Q1690" s="900"/>
      <c r="S1690" s="900"/>
      <c r="T1690" s="900"/>
      <c r="U1690" s="900"/>
      <c r="V1690" s="900"/>
      <c r="W1690" s="900"/>
      <c r="X1690" s="900"/>
      <c r="Z1690" s="900"/>
      <c r="AA1690" s="900"/>
      <c r="AB1690" s="900"/>
      <c r="AC1690" s="900"/>
    </row>
    <row r="1691" spans="9:29">
      <c r="I1691" s="900"/>
      <c r="K1691" s="900"/>
      <c r="Q1691" s="900"/>
      <c r="S1691" s="900"/>
      <c r="T1691" s="900"/>
      <c r="U1691" s="900"/>
      <c r="V1691" s="900"/>
      <c r="W1691" s="900"/>
      <c r="X1691" s="900"/>
      <c r="Z1691" s="900"/>
      <c r="AA1691" s="900"/>
      <c r="AB1691" s="900"/>
      <c r="AC1691" s="900"/>
    </row>
    <row r="1692" spans="9:29">
      <c r="I1692" s="900"/>
      <c r="K1692" s="900"/>
      <c r="Q1692" s="900"/>
      <c r="S1692" s="900"/>
      <c r="T1692" s="900"/>
      <c r="U1692" s="900"/>
      <c r="V1692" s="900"/>
      <c r="W1692" s="900"/>
      <c r="X1692" s="900"/>
      <c r="Z1692" s="900"/>
      <c r="AA1692" s="900"/>
      <c r="AB1692" s="900"/>
      <c r="AC1692" s="900"/>
    </row>
    <row r="1693" spans="9:29">
      <c r="I1693" s="900"/>
      <c r="K1693" s="900"/>
      <c r="Q1693" s="900"/>
      <c r="S1693" s="900"/>
      <c r="T1693" s="900"/>
      <c r="U1693" s="900"/>
      <c r="V1693" s="900"/>
      <c r="W1693" s="900"/>
      <c r="X1693" s="900"/>
      <c r="Z1693" s="900"/>
      <c r="AA1693" s="900"/>
      <c r="AB1693" s="900"/>
      <c r="AC1693" s="900"/>
    </row>
    <row r="1694" spans="9:29">
      <c r="I1694" s="900"/>
      <c r="K1694" s="900"/>
      <c r="Q1694" s="900"/>
      <c r="S1694" s="900"/>
      <c r="T1694" s="900"/>
      <c r="U1694" s="900"/>
      <c r="V1694" s="900"/>
      <c r="W1694" s="900"/>
      <c r="X1694" s="900"/>
      <c r="Z1694" s="900"/>
      <c r="AA1694" s="900"/>
      <c r="AB1694" s="900"/>
      <c r="AC1694" s="900"/>
    </row>
    <row r="1695" spans="9:29">
      <c r="I1695" s="900"/>
      <c r="K1695" s="900"/>
      <c r="Q1695" s="900"/>
      <c r="S1695" s="900"/>
      <c r="T1695" s="900"/>
      <c r="U1695" s="900"/>
      <c r="V1695" s="900"/>
      <c r="W1695" s="900"/>
      <c r="X1695" s="900"/>
      <c r="Z1695" s="900"/>
      <c r="AA1695" s="900"/>
      <c r="AB1695" s="900"/>
      <c r="AC1695" s="900"/>
    </row>
    <row r="1696" spans="9:29">
      <c r="I1696" s="900"/>
      <c r="K1696" s="900"/>
      <c r="Q1696" s="900"/>
      <c r="S1696" s="900"/>
      <c r="T1696" s="900"/>
      <c r="U1696" s="900"/>
      <c r="V1696" s="900"/>
      <c r="W1696" s="900"/>
      <c r="X1696" s="900"/>
      <c r="Z1696" s="900"/>
      <c r="AA1696" s="900"/>
      <c r="AB1696" s="900"/>
      <c r="AC1696" s="900"/>
    </row>
    <row r="1697" spans="9:29">
      <c r="I1697" s="900"/>
      <c r="K1697" s="900"/>
      <c r="Q1697" s="900"/>
      <c r="S1697" s="900"/>
      <c r="T1697" s="900"/>
      <c r="U1697" s="900"/>
      <c r="V1697" s="900"/>
      <c r="W1697" s="900"/>
      <c r="X1697" s="900"/>
      <c r="Z1697" s="900"/>
      <c r="AA1697" s="900"/>
      <c r="AB1697" s="900"/>
      <c r="AC1697" s="900"/>
    </row>
    <row r="1698" spans="9:29">
      <c r="I1698" s="900"/>
      <c r="K1698" s="900"/>
      <c r="Q1698" s="900"/>
      <c r="S1698" s="900"/>
      <c r="T1698" s="900"/>
      <c r="U1698" s="900"/>
      <c r="V1698" s="900"/>
      <c r="W1698" s="900"/>
      <c r="X1698" s="900"/>
      <c r="Z1698" s="900"/>
      <c r="AA1698" s="900"/>
      <c r="AB1698" s="900"/>
      <c r="AC1698" s="900"/>
    </row>
    <row r="1699" spans="9:29">
      <c r="I1699" s="900"/>
      <c r="K1699" s="900"/>
      <c r="Q1699" s="900"/>
      <c r="S1699" s="900"/>
      <c r="T1699" s="900"/>
      <c r="U1699" s="900"/>
      <c r="V1699" s="900"/>
      <c r="W1699" s="900"/>
      <c r="X1699" s="900"/>
      <c r="Z1699" s="900"/>
      <c r="AA1699" s="900"/>
      <c r="AB1699" s="900"/>
      <c r="AC1699" s="900"/>
    </row>
    <row r="1700" spans="9:29">
      <c r="I1700" s="900"/>
      <c r="K1700" s="900"/>
      <c r="Q1700" s="900"/>
      <c r="S1700" s="900"/>
      <c r="T1700" s="900"/>
      <c r="U1700" s="900"/>
      <c r="V1700" s="900"/>
      <c r="W1700" s="900"/>
      <c r="X1700" s="900"/>
      <c r="Z1700" s="900"/>
      <c r="AA1700" s="900"/>
      <c r="AB1700" s="900"/>
      <c r="AC1700" s="900"/>
    </row>
    <row r="1701" spans="9:29">
      <c r="I1701" s="900"/>
      <c r="K1701" s="900"/>
      <c r="Q1701" s="900"/>
      <c r="S1701" s="900"/>
      <c r="T1701" s="900"/>
      <c r="U1701" s="900"/>
      <c r="V1701" s="900"/>
      <c r="W1701" s="900"/>
      <c r="X1701" s="900"/>
      <c r="Z1701" s="900"/>
      <c r="AA1701" s="900"/>
      <c r="AB1701" s="900"/>
      <c r="AC1701" s="900"/>
    </row>
    <row r="1702" spans="9:29">
      <c r="I1702" s="900"/>
      <c r="K1702" s="900"/>
      <c r="Q1702" s="900"/>
      <c r="S1702" s="900"/>
      <c r="T1702" s="900"/>
      <c r="U1702" s="900"/>
      <c r="V1702" s="900"/>
      <c r="W1702" s="900"/>
      <c r="X1702" s="900"/>
      <c r="Z1702" s="900"/>
      <c r="AA1702" s="900"/>
      <c r="AB1702" s="900"/>
      <c r="AC1702" s="900"/>
    </row>
    <row r="1703" spans="9:29">
      <c r="I1703" s="900"/>
      <c r="K1703" s="900"/>
      <c r="Q1703" s="900"/>
      <c r="S1703" s="900"/>
      <c r="T1703" s="900"/>
      <c r="U1703" s="900"/>
      <c r="V1703" s="900"/>
      <c r="W1703" s="900"/>
      <c r="X1703" s="900"/>
      <c r="Z1703" s="900"/>
      <c r="AA1703" s="900"/>
      <c r="AB1703" s="900"/>
      <c r="AC1703" s="900"/>
    </row>
    <row r="1704" spans="9:29">
      <c r="I1704" s="900"/>
      <c r="K1704" s="900"/>
      <c r="Q1704" s="900"/>
      <c r="S1704" s="900"/>
      <c r="T1704" s="900"/>
      <c r="U1704" s="900"/>
      <c r="V1704" s="900"/>
      <c r="W1704" s="900"/>
      <c r="X1704" s="900"/>
      <c r="Z1704" s="900"/>
      <c r="AA1704" s="900"/>
      <c r="AB1704" s="900"/>
      <c r="AC1704" s="900"/>
    </row>
    <row r="1705" spans="9:29">
      <c r="I1705" s="900"/>
      <c r="K1705" s="900"/>
      <c r="Q1705" s="900"/>
      <c r="S1705" s="900"/>
      <c r="T1705" s="900"/>
      <c r="U1705" s="900"/>
      <c r="V1705" s="900"/>
      <c r="W1705" s="900"/>
      <c r="X1705" s="900"/>
      <c r="Z1705" s="900"/>
      <c r="AA1705" s="900"/>
      <c r="AB1705" s="900"/>
      <c r="AC1705" s="900"/>
    </row>
    <row r="1706" spans="9:29">
      <c r="I1706" s="900"/>
      <c r="K1706" s="900"/>
      <c r="Q1706" s="900"/>
      <c r="S1706" s="900"/>
      <c r="T1706" s="900"/>
      <c r="U1706" s="900"/>
      <c r="V1706" s="900"/>
      <c r="W1706" s="900"/>
      <c r="X1706" s="900"/>
      <c r="Z1706" s="900"/>
      <c r="AA1706" s="900"/>
      <c r="AB1706" s="900"/>
      <c r="AC1706" s="900"/>
    </row>
    <row r="1707" spans="9:29">
      <c r="I1707" s="900"/>
      <c r="K1707" s="900"/>
      <c r="Q1707" s="900"/>
      <c r="S1707" s="900"/>
      <c r="T1707" s="900"/>
      <c r="U1707" s="900"/>
      <c r="V1707" s="900"/>
      <c r="W1707" s="900"/>
      <c r="X1707" s="900"/>
      <c r="Z1707" s="900"/>
      <c r="AA1707" s="900"/>
      <c r="AB1707" s="900"/>
      <c r="AC1707" s="900"/>
    </row>
    <row r="1708" spans="9:29">
      <c r="I1708" s="900"/>
      <c r="K1708" s="900"/>
      <c r="Q1708" s="900"/>
      <c r="S1708" s="900"/>
      <c r="T1708" s="900"/>
      <c r="U1708" s="900"/>
      <c r="V1708" s="900"/>
      <c r="W1708" s="900"/>
      <c r="X1708" s="900"/>
      <c r="Z1708" s="900"/>
      <c r="AA1708" s="900"/>
      <c r="AB1708" s="900"/>
      <c r="AC1708" s="900"/>
    </row>
    <row r="1709" spans="9:29">
      <c r="I1709" s="900"/>
      <c r="K1709" s="900"/>
      <c r="Q1709" s="900"/>
      <c r="S1709" s="900"/>
      <c r="T1709" s="900"/>
      <c r="U1709" s="900"/>
      <c r="V1709" s="900"/>
      <c r="W1709" s="900"/>
      <c r="X1709" s="900"/>
      <c r="Z1709" s="900"/>
      <c r="AA1709" s="900"/>
      <c r="AB1709" s="900"/>
      <c r="AC1709" s="900"/>
    </row>
    <row r="1710" spans="9:29">
      <c r="I1710" s="900"/>
      <c r="K1710" s="900"/>
      <c r="Q1710" s="900"/>
      <c r="S1710" s="900"/>
      <c r="T1710" s="900"/>
      <c r="U1710" s="900"/>
      <c r="V1710" s="900"/>
      <c r="W1710" s="900"/>
      <c r="X1710" s="900"/>
      <c r="Z1710" s="900"/>
      <c r="AA1710" s="900"/>
      <c r="AB1710" s="900"/>
      <c r="AC1710" s="900"/>
    </row>
    <row r="1711" spans="9:29">
      <c r="I1711" s="900"/>
      <c r="K1711" s="900"/>
      <c r="Q1711" s="900"/>
      <c r="S1711" s="900"/>
      <c r="T1711" s="900"/>
      <c r="U1711" s="900"/>
      <c r="V1711" s="900"/>
      <c r="W1711" s="900"/>
      <c r="X1711" s="900"/>
      <c r="Z1711" s="900"/>
      <c r="AA1711" s="900"/>
      <c r="AB1711" s="900"/>
      <c r="AC1711" s="900"/>
    </row>
    <row r="1712" spans="9:29">
      <c r="I1712" s="900"/>
      <c r="K1712" s="900"/>
      <c r="Q1712" s="900"/>
      <c r="S1712" s="900"/>
      <c r="T1712" s="900"/>
      <c r="U1712" s="900"/>
      <c r="V1712" s="900"/>
      <c r="W1712" s="900"/>
      <c r="X1712" s="900"/>
      <c r="Z1712" s="900"/>
      <c r="AA1712" s="900"/>
      <c r="AB1712" s="900"/>
      <c r="AC1712" s="900"/>
    </row>
    <row r="1713" spans="9:29">
      <c r="I1713" s="900"/>
      <c r="K1713" s="900"/>
      <c r="Q1713" s="900"/>
      <c r="S1713" s="900"/>
      <c r="T1713" s="900"/>
      <c r="U1713" s="900"/>
      <c r="V1713" s="900"/>
      <c r="W1713" s="900"/>
      <c r="X1713" s="900"/>
      <c r="Z1713" s="900"/>
      <c r="AA1713" s="900"/>
      <c r="AB1713" s="900"/>
      <c r="AC1713" s="900"/>
    </row>
    <row r="1714" spans="9:29">
      <c r="I1714" s="900"/>
      <c r="K1714" s="900"/>
      <c r="Q1714" s="900"/>
      <c r="S1714" s="900"/>
      <c r="T1714" s="900"/>
      <c r="U1714" s="900"/>
      <c r="V1714" s="900"/>
      <c r="W1714" s="900"/>
      <c r="X1714" s="900"/>
      <c r="Z1714" s="900"/>
      <c r="AA1714" s="900"/>
      <c r="AB1714" s="900"/>
      <c r="AC1714" s="900"/>
    </row>
    <row r="1715" spans="9:29">
      <c r="I1715" s="900"/>
      <c r="K1715" s="900"/>
      <c r="Q1715" s="900"/>
      <c r="S1715" s="900"/>
      <c r="T1715" s="900"/>
      <c r="U1715" s="900"/>
      <c r="V1715" s="900"/>
      <c r="W1715" s="900"/>
      <c r="X1715" s="900"/>
      <c r="Z1715" s="900"/>
      <c r="AA1715" s="900"/>
      <c r="AB1715" s="900"/>
      <c r="AC1715" s="900"/>
    </row>
    <row r="1716" spans="9:29">
      <c r="I1716" s="900"/>
      <c r="K1716" s="900"/>
      <c r="Q1716" s="900"/>
      <c r="S1716" s="900"/>
      <c r="T1716" s="900"/>
      <c r="U1716" s="900"/>
      <c r="V1716" s="900"/>
      <c r="W1716" s="900"/>
      <c r="X1716" s="900"/>
      <c r="Z1716" s="900"/>
      <c r="AA1716" s="900"/>
      <c r="AB1716" s="900"/>
      <c r="AC1716" s="900"/>
    </row>
    <row r="1717" spans="9:29">
      <c r="I1717" s="900"/>
      <c r="K1717" s="900"/>
      <c r="Q1717" s="900"/>
      <c r="S1717" s="900"/>
      <c r="T1717" s="900"/>
      <c r="U1717" s="900"/>
      <c r="V1717" s="900"/>
      <c r="W1717" s="900"/>
      <c r="X1717" s="900"/>
      <c r="Z1717" s="900"/>
      <c r="AA1717" s="900"/>
      <c r="AB1717" s="900"/>
      <c r="AC1717" s="900"/>
    </row>
    <row r="1718" spans="9:29">
      <c r="I1718" s="900"/>
      <c r="K1718" s="900"/>
      <c r="Q1718" s="900"/>
      <c r="S1718" s="900"/>
      <c r="T1718" s="900"/>
      <c r="U1718" s="900"/>
      <c r="V1718" s="900"/>
      <c r="W1718" s="900"/>
      <c r="X1718" s="900"/>
      <c r="Z1718" s="900"/>
      <c r="AA1718" s="900"/>
      <c r="AB1718" s="900"/>
      <c r="AC1718" s="900"/>
    </row>
    <row r="1719" spans="9:29">
      <c r="I1719" s="900"/>
      <c r="K1719" s="900"/>
      <c r="Q1719" s="900"/>
      <c r="S1719" s="900"/>
      <c r="T1719" s="900"/>
      <c r="U1719" s="900"/>
      <c r="V1719" s="900"/>
      <c r="W1719" s="900"/>
      <c r="X1719" s="900"/>
      <c r="Z1719" s="900"/>
      <c r="AA1719" s="900"/>
      <c r="AB1719" s="900"/>
      <c r="AC1719" s="900"/>
    </row>
    <row r="1720" spans="9:29">
      <c r="I1720" s="900"/>
      <c r="K1720" s="900"/>
      <c r="Q1720" s="900"/>
      <c r="S1720" s="900"/>
      <c r="T1720" s="900"/>
      <c r="U1720" s="900"/>
      <c r="V1720" s="900"/>
      <c r="W1720" s="900"/>
      <c r="X1720" s="900"/>
      <c r="Z1720" s="900"/>
      <c r="AA1720" s="900"/>
      <c r="AB1720" s="900"/>
      <c r="AC1720" s="900"/>
    </row>
    <row r="1721" spans="9:29">
      <c r="I1721" s="900"/>
      <c r="K1721" s="900"/>
      <c r="Q1721" s="900"/>
      <c r="S1721" s="900"/>
      <c r="T1721" s="900"/>
      <c r="U1721" s="900"/>
      <c r="V1721" s="900"/>
      <c r="W1721" s="900"/>
      <c r="X1721" s="900"/>
      <c r="Z1721" s="900"/>
      <c r="AA1721" s="900"/>
      <c r="AB1721" s="900"/>
      <c r="AC1721" s="900"/>
    </row>
    <row r="1722" spans="9:29">
      <c r="I1722" s="900"/>
      <c r="K1722" s="900"/>
      <c r="Q1722" s="900"/>
      <c r="S1722" s="900"/>
      <c r="T1722" s="900"/>
      <c r="U1722" s="900"/>
      <c r="V1722" s="900"/>
      <c r="W1722" s="900"/>
      <c r="X1722" s="900"/>
      <c r="Z1722" s="900"/>
      <c r="AA1722" s="900"/>
      <c r="AB1722" s="900"/>
      <c r="AC1722" s="900"/>
    </row>
    <row r="1723" spans="9:29">
      <c r="I1723" s="900"/>
      <c r="K1723" s="900"/>
      <c r="Q1723" s="900"/>
      <c r="S1723" s="900"/>
      <c r="T1723" s="900"/>
      <c r="U1723" s="900"/>
      <c r="V1723" s="900"/>
      <c r="W1723" s="900"/>
      <c r="X1723" s="900"/>
      <c r="Z1723" s="900"/>
      <c r="AA1723" s="900"/>
      <c r="AB1723" s="900"/>
      <c r="AC1723" s="900"/>
    </row>
    <row r="1724" spans="9:29">
      <c r="I1724" s="900"/>
      <c r="K1724" s="900"/>
      <c r="Q1724" s="900"/>
      <c r="S1724" s="900"/>
      <c r="T1724" s="900"/>
      <c r="U1724" s="900"/>
      <c r="V1724" s="900"/>
      <c r="W1724" s="900"/>
      <c r="X1724" s="900"/>
      <c r="Z1724" s="900"/>
      <c r="AA1724" s="900"/>
      <c r="AB1724" s="900"/>
      <c r="AC1724" s="900"/>
    </row>
    <row r="1725" spans="9:29">
      <c r="I1725" s="900"/>
      <c r="K1725" s="900"/>
      <c r="Q1725" s="900"/>
      <c r="S1725" s="900"/>
      <c r="T1725" s="900"/>
      <c r="U1725" s="900"/>
      <c r="V1725" s="900"/>
      <c r="W1725" s="900"/>
      <c r="X1725" s="900"/>
      <c r="Z1725" s="900"/>
      <c r="AA1725" s="900"/>
      <c r="AB1725" s="900"/>
      <c r="AC1725" s="900"/>
    </row>
    <row r="1726" spans="9:29">
      <c r="I1726" s="900"/>
      <c r="K1726" s="900"/>
      <c r="Q1726" s="900"/>
      <c r="S1726" s="900"/>
      <c r="T1726" s="900"/>
      <c r="U1726" s="900"/>
      <c r="V1726" s="900"/>
      <c r="W1726" s="900"/>
      <c r="X1726" s="900"/>
      <c r="Z1726" s="900"/>
      <c r="AA1726" s="900"/>
      <c r="AB1726" s="900"/>
      <c r="AC1726" s="900"/>
    </row>
    <row r="1727" spans="9:29">
      <c r="I1727" s="900"/>
      <c r="K1727" s="900"/>
      <c r="Q1727" s="900"/>
      <c r="S1727" s="900"/>
      <c r="T1727" s="900"/>
      <c r="U1727" s="900"/>
      <c r="V1727" s="900"/>
      <c r="W1727" s="900"/>
      <c r="X1727" s="900"/>
      <c r="Z1727" s="900"/>
      <c r="AA1727" s="900"/>
      <c r="AB1727" s="900"/>
      <c r="AC1727" s="900"/>
    </row>
    <row r="1728" spans="9:29">
      <c r="I1728" s="900"/>
      <c r="K1728" s="900"/>
      <c r="Q1728" s="900"/>
      <c r="S1728" s="900"/>
      <c r="T1728" s="900"/>
      <c r="U1728" s="900"/>
      <c r="V1728" s="900"/>
      <c r="W1728" s="900"/>
      <c r="X1728" s="900"/>
      <c r="Z1728" s="900"/>
      <c r="AA1728" s="900"/>
      <c r="AB1728" s="900"/>
      <c r="AC1728" s="900"/>
    </row>
    <row r="1729" spans="9:29">
      <c r="I1729" s="900"/>
      <c r="K1729" s="900"/>
      <c r="Q1729" s="900"/>
      <c r="S1729" s="900"/>
      <c r="T1729" s="900"/>
      <c r="U1729" s="900"/>
      <c r="V1729" s="900"/>
      <c r="W1729" s="900"/>
      <c r="X1729" s="900"/>
      <c r="Z1729" s="900"/>
      <c r="AA1729" s="900"/>
      <c r="AB1729" s="900"/>
      <c r="AC1729" s="900"/>
    </row>
    <row r="1730" spans="9:29">
      <c r="I1730" s="900"/>
      <c r="K1730" s="900"/>
      <c r="Q1730" s="900"/>
      <c r="S1730" s="900"/>
      <c r="T1730" s="900"/>
      <c r="U1730" s="900"/>
      <c r="V1730" s="900"/>
      <c r="W1730" s="900"/>
      <c r="X1730" s="900"/>
      <c r="Z1730" s="900"/>
      <c r="AA1730" s="900"/>
      <c r="AB1730" s="900"/>
      <c r="AC1730" s="900"/>
    </row>
    <row r="1731" spans="9:29">
      <c r="I1731" s="900"/>
      <c r="K1731" s="900"/>
      <c r="Q1731" s="900"/>
      <c r="S1731" s="900"/>
      <c r="T1731" s="900"/>
      <c r="U1731" s="900"/>
      <c r="V1731" s="900"/>
      <c r="W1731" s="900"/>
      <c r="X1731" s="900"/>
      <c r="Z1731" s="900"/>
      <c r="AA1731" s="900"/>
      <c r="AB1731" s="900"/>
      <c r="AC1731" s="900"/>
    </row>
    <row r="1732" spans="9:29">
      <c r="I1732" s="900"/>
      <c r="K1732" s="900"/>
      <c r="Q1732" s="900"/>
      <c r="S1732" s="900"/>
      <c r="T1732" s="900"/>
      <c r="U1732" s="900"/>
      <c r="V1732" s="900"/>
      <c r="W1732" s="900"/>
      <c r="X1732" s="900"/>
      <c r="Z1732" s="900"/>
      <c r="AA1732" s="900"/>
      <c r="AB1732" s="900"/>
      <c r="AC1732" s="900"/>
    </row>
    <row r="1733" spans="9:29">
      <c r="I1733" s="900"/>
      <c r="K1733" s="900"/>
      <c r="Q1733" s="900"/>
      <c r="S1733" s="900"/>
      <c r="T1733" s="900"/>
      <c r="U1733" s="900"/>
      <c r="V1733" s="900"/>
      <c r="W1733" s="900"/>
      <c r="X1733" s="900"/>
      <c r="Z1733" s="900"/>
      <c r="AA1733" s="900"/>
      <c r="AB1733" s="900"/>
      <c r="AC1733" s="900"/>
    </row>
    <row r="1734" spans="9:29">
      <c r="I1734" s="900"/>
      <c r="K1734" s="900"/>
      <c r="Q1734" s="900"/>
      <c r="S1734" s="900"/>
      <c r="T1734" s="900"/>
      <c r="U1734" s="900"/>
      <c r="V1734" s="900"/>
      <c r="W1734" s="900"/>
      <c r="X1734" s="900"/>
      <c r="Z1734" s="900"/>
      <c r="AA1734" s="900"/>
      <c r="AB1734" s="900"/>
      <c r="AC1734" s="900"/>
    </row>
    <row r="1735" spans="9:29">
      <c r="I1735" s="900"/>
      <c r="K1735" s="900"/>
      <c r="Q1735" s="900"/>
      <c r="S1735" s="900"/>
      <c r="T1735" s="900"/>
      <c r="U1735" s="900"/>
      <c r="V1735" s="900"/>
      <c r="W1735" s="900"/>
      <c r="X1735" s="900"/>
      <c r="Z1735" s="900"/>
      <c r="AA1735" s="900"/>
      <c r="AB1735" s="900"/>
      <c r="AC1735" s="900"/>
    </row>
    <row r="1736" spans="9:29">
      <c r="I1736" s="900"/>
      <c r="K1736" s="900"/>
      <c r="Q1736" s="900"/>
      <c r="S1736" s="900"/>
      <c r="T1736" s="900"/>
      <c r="U1736" s="900"/>
      <c r="V1736" s="900"/>
      <c r="W1736" s="900"/>
      <c r="X1736" s="900"/>
      <c r="Z1736" s="900"/>
      <c r="AA1736" s="900"/>
      <c r="AB1736" s="900"/>
      <c r="AC1736" s="900"/>
    </row>
    <row r="1737" spans="9:29">
      <c r="I1737" s="900"/>
      <c r="K1737" s="900"/>
      <c r="Q1737" s="900"/>
      <c r="S1737" s="900"/>
      <c r="T1737" s="900"/>
      <c r="U1737" s="900"/>
      <c r="V1737" s="900"/>
      <c r="W1737" s="900"/>
      <c r="X1737" s="900"/>
      <c r="Z1737" s="900"/>
      <c r="AA1737" s="900"/>
      <c r="AB1737" s="900"/>
      <c r="AC1737" s="900"/>
    </row>
    <row r="1738" spans="9:29">
      <c r="I1738" s="900"/>
      <c r="K1738" s="900"/>
      <c r="Q1738" s="900"/>
      <c r="S1738" s="900"/>
      <c r="T1738" s="900"/>
      <c r="U1738" s="900"/>
      <c r="V1738" s="900"/>
      <c r="W1738" s="900"/>
      <c r="X1738" s="900"/>
      <c r="Z1738" s="900"/>
      <c r="AA1738" s="900"/>
      <c r="AB1738" s="900"/>
      <c r="AC1738" s="900"/>
    </row>
    <row r="1739" spans="9:29">
      <c r="I1739" s="900"/>
      <c r="K1739" s="900"/>
      <c r="Q1739" s="900"/>
      <c r="S1739" s="900"/>
      <c r="T1739" s="900"/>
      <c r="U1739" s="900"/>
      <c r="V1739" s="900"/>
      <c r="W1739" s="900"/>
      <c r="X1739" s="900"/>
      <c r="Z1739" s="900"/>
      <c r="AA1739" s="900"/>
      <c r="AB1739" s="900"/>
      <c r="AC1739" s="900"/>
    </row>
    <row r="1740" spans="9:29">
      <c r="I1740" s="900"/>
      <c r="K1740" s="900"/>
      <c r="Q1740" s="900"/>
      <c r="S1740" s="900"/>
      <c r="T1740" s="900"/>
      <c r="U1740" s="900"/>
      <c r="V1740" s="900"/>
      <c r="W1740" s="900"/>
      <c r="X1740" s="900"/>
      <c r="Z1740" s="900"/>
      <c r="AA1740" s="900"/>
      <c r="AB1740" s="900"/>
      <c r="AC1740" s="900"/>
    </row>
    <row r="1741" spans="9:29">
      <c r="I1741" s="900"/>
      <c r="K1741" s="900"/>
      <c r="Q1741" s="900"/>
      <c r="S1741" s="900"/>
      <c r="T1741" s="900"/>
      <c r="U1741" s="900"/>
      <c r="V1741" s="900"/>
      <c r="W1741" s="900"/>
      <c r="X1741" s="900"/>
      <c r="Z1741" s="900"/>
      <c r="AA1741" s="900"/>
      <c r="AB1741" s="900"/>
      <c r="AC1741" s="900"/>
    </row>
    <row r="1742" spans="9:29">
      <c r="I1742" s="900"/>
      <c r="K1742" s="900"/>
      <c r="Q1742" s="900"/>
      <c r="S1742" s="900"/>
      <c r="T1742" s="900"/>
      <c r="U1742" s="900"/>
      <c r="V1742" s="900"/>
      <c r="W1742" s="900"/>
      <c r="X1742" s="900"/>
      <c r="Z1742" s="900"/>
      <c r="AA1742" s="900"/>
      <c r="AB1742" s="900"/>
      <c r="AC1742" s="900"/>
    </row>
    <row r="1743" spans="9:29">
      <c r="I1743" s="900"/>
      <c r="K1743" s="900"/>
      <c r="Q1743" s="900"/>
      <c r="S1743" s="900"/>
      <c r="T1743" s="900"/>
      <c r="U1743" s="900"/>
      <c r="V1743" s="900"/>
      <c r="W1743" s="900"/>
      <c r="X1743" s="900"/>
      <c r="Z1743" s="900"/>
      <c r="AA1743" s="900"/>
      <c r="AB1743" s="900"/>
      <c r="AC1743" s="900"/>
    </row>
    <row r="1744" spans="9:29">
      <c r="I1744" s="900"/>
      <c r="K1744" s="900"/>
      <c r="Q1744" s="900"/>
      <c r="S1744" s="900"/>
      <c r="T1744" s="900"/>
      <c r="U1744" s="900"/>
      <c r="V1744" s="900"/>
      <c r="W1744" s="900"/>
      <c r="X1744" s="900"/>
      <c r="Z1744" s="900"/>
      <c r="AA1744" s="900"/>
      <c r="AB1744" s="900"/>
      <c r="AC1744" s="900"/>
    </row>
    <row r="1745" spans="9:29">
      <c r="I1745" s="900"/>
      <c r="K1745" s="900"/>
      <c r="Q1745" s="900"/>
      <c r="S1745" s="900"/>
      <c r="T1745" s="900"/>
      <c r="U1745" s="900"/>
      <c r="V1745" s="900"/>
      <c r="W1745" s="900"/>
      <c r="X1745" s="900"/>
      <c r="Z1745" s="900"/>
      <c r="AA1745" s="900"/>
      <c r="AB1745" s="900"/>
      <c r="AC1745" s="900"/>
    </row>
    <row r="1746" spans="9:29">
      <c r="I1746" s="900"/>
      <c r="K1746" s="900"/>
      <c r="Q1746" s="900"/>
      <c r="S1746" s="900"/>
      <c r="T1746" s="900"/>
      <c r="U1746" s="900"/>
      <c r="V1746" s="900"/>
      <c r="W1746" s="900"/>
      <c r="X1746" s="900"/>
      <c r="Z1746" s="900"/>
      <c r="AA1746" s="900"/>
      <c r="AB1746" s="900"/>
      <c r="AC1746" s="900"/>
    </row>
    <row r="1747" spans="9:29">
      <c r="I1747" s="900"/>
      <c r="K1747" s="900"/>
      <c r="Q1747" s="900"/>
      <c r="S1747" s="900"/>
      <c r="T1747" s="900"/>
      <c r="U1747" s="900"/>
      <c r="V1747" s="900"/>
      <c r="W1747" s="900"/>
      <c r="X1747" s="900"/>
      <c r="Z1747" s="900"/>
      <c r="AA1747" s="900"/>
      <c r="AB1747" s="900"/>
      <c r="AC1747" s="900"/>
    </row>
    <row r="1748" spans="9:29">
      <c r="I1748" s="900"/>
      <c r="K1748" s="900"/>
      <c r="Q1748" s="900"/>
      <c r="S1748" s="900"/>
      <c r="T1748" s="900"/>
      <c r="U1748" s="900"/>
      <c r="V1748" s="900"/>
      <c r="W1748" s="900"/>
      <c r="X1748" s="900"/>
      <c r="Z1748" s="900"/>
      <c r="AA1748" s="900"/>
      <c r="AB1748" s="900"/>
      <c r="AC1748" s="900"/>
    </row>
    <row r="1749" spans="9:29">
      <c r="I1749" s="900"/>
      <c r="K1749" s="900"/>
      <c r="Q1749" s="900"/>
      <c r="S1749" s="900"/>
      <c r="T1749" s="900"/>
      <c r="U1749" s="900"/>
      <c r="V1749" s="900"/>
      <c r="W1749" s="900"/>
      <c r="X1749" s="900"/>
      <c r="Z1749" s="900"/>
      <c r="AA1749" s="900"/>
      <c r="AB1749" s="900"/>
      <c r="AC1749" s="900"/>
    </row>
    <row r="1750" spans="9:29">
      <c r="I1750" s="900"/>
      <c r="K1750" s="900"/>
      <c r="Q1750" s="900"/>
      <c r="S1750" s="900"/>
      <c r="T1750" s="900"/>
      <c r="U1750" s="900"/>
      <c r="V1750" s="900"/>
      <c r="W1750" s="900"/>
      <c r="X1750" s="900"/>
      <c r="Z1750" s="900"/>
      <c r="AA1750" s="900"/>
      <c r="AB1750" s="900"/>
      <c r="AC1750" s="900"/>
    </row>
    <row r="1751" spans="9:29">
      <c r="I1751" s="900"/>
      <c r="K1751" s="900"/>
      <c r="Q1751" s="900"/>
      <c r="S1751" s="900"/>
      <c r="T1751" s="900"/>
      <c r="U1751" s="900"/>
      <c r="V1751" s="900"/>
      <c r="W1751" s="900"/>
      <c r="X1751" s="900"/>
      <c r="Z1751" s="900"/>
      <c r="AA1751" s="900"/>
      <c r="AB1751" s="900"/>
      <c r="AC1751" s="900"/>
    </row>
    <row r="1752" spans="9:29">
      <c r="I1752" s="900"/>
      <c r="K1752" s="900"/>
      <c r="Q1752" s="900"/>
      <c r="S1752" s="900"/>
      <c r="T1752" s="900"/>
      <c r="U1752" s="900"/>
      <c r="V1752" s="900"/>
      <c r="W1752" s="900"/>
      <c r="X1752" s="900"/>
      <c r="Z1752" s="900"/>
      <c r="AA1752" s="900"/>
      <c r="AB1752" s="900"/>
      <c r="AC1752" s="900"/>
    </row>
    <row r="1753" spans="9:29">
      <c r="I1753" s="900"/>
      <c r="K1753" s="900"/>
      <c r="Q1753" s="900"/>
      <c r="S1753" s="900"/>
      <c r="T1753" s="900"/>
      <c r="U1753" s="900"/>
      <c r="V1753" s="900"/>
      <c r="W1753" s="900"/>
      <c r="X1753" s="900"/>
      <c r="Z1753" s="900"/>
      <c r="AA1753" s="900"/>
      <c r="AB1753" s="900"/>
      <c r="AC1753" s="900"/>
    </row>
    <row r="1754" spans="9:29">
      <c r="I1754" s="900"/>
      <c r="K1754" s="900"/>
      <c r="Q1754" s="900"/>
      <c r="S1754" s="900"/>
      <c r="T1754" s="900"/>
      <c r="U1754" s="900"/>
      <c r="V1754" s="900"/>
      <c r="W1754" s="900"/>
      <c r="X1754" s="900"/>
      <c r="Z1754" s="900"/>
      <c r="AA1754" s="900"/>
      <c r="AB1754" s="900"/>
      <c r="AC1754" s="900"/>
    </row>
    <row r="1755" spans="9:29">
      <c r="I1755" s="900"/>
      <c r="K1755" s="900"/>
      <c r="Q1755" s="900"/>
      <c r="S1755" s="900"/>
      <c r="T1755" s="900"/>
      <c r="U1755" s="900"/>
      <c r="V1755" s="900"/>
      <c r="W1755" s="900"/>
      <c r="X1755" s="900"/>
      <c r="Z1755" s="900"/>
      <c r="AA1755" s="900"/>
      <c r="AB1755" s="900"/>
      <c r="AC1755" s="900"/>
    </row>
    <row r="1756" spans="9:29">
      <c r="I1756" s="900"/>
      <c r="K1756" s="900"/>
      <c r="Q1756" s="900"/>
      <c r="S1756" s="900"/>
      <c r="T1756" s="900"/>
      <c r="U1756" s="900"/>
      <c r="V1756" s="900"/>
      <c r="W1756" s="900"/>
      <c r="X1756" s="900"/>
      <c r="Z1756" s="900"/>
      <c r="AA1756" s="900"/>
      <c r="AB1756" s="900"/>
      <c r="AC1756" s="900"/>
    </row>
    <row r="1757" spans="9:29">
      <c r="I1757" s="900"/>
      <c r="K1757" s="900"/>
      <c r="Q1757" s="900"/>
      <c r="S1757" s="900"/>
      <c r="T1757" s="900"/>
      <c r="U1757" s="900"/>
      <c r="V1757" s="900"/>
      <c r="W1757" s="900"/>
      <c r="X1757" s="900"/>
      <c r="Z1757" s="900"/>
      <c r="AA1757" s="900"/>
      <c r="AB1757" s="900"/>
      <c r="AC1757" s="900"/>
    </row>
    <row r="1758" spans="9:29">
      <c r="I1758" s="900"/>
      <c r="K1758" s="900"/>
      <c r="Q1758" s="900"/>
      <c r="S1758" s="900"/>
      <c r="T1758" s="900"/>
      <c r="U1758" s="900"/>
      <c r="V1758" s="900"/>
      <c r="W1758" s="900"/>
      <c r="X1758" s="900"/>
      <c r="Z1758" s="900"/>
      <c r="AA1758" s="900"/>
      <c r="AB1758" s="900"/>
      <c r="AC1758" s="900"/>
    </row>
    <row r="1759" spans="9:29">
      <c r="I1759" s="900"/>
      <c r="K1759" s="900"/>
      <c r="Q1759" s="900"/>
      <c r="S1759" s="900"/>
      <c r="T1759" s="900"/>
      <c r="U1759" s="900"/>
      <c r="V1759" s="900"/>
      <c r="W1759" s="900"/>
      <c r="X1759" s="900"/>
      <c r="Z1759" s="900"/>
      <c r="AA1759" s="900"/>
      <c r="AB1759" s="900"/>
      <c r="AC1759" s="900"/>
    </row>
    <row r="1760" spans="9:29">
      <c r="I1760" s="900"/>
      <c r="K1760" s="900"/>
      <c r="Q1760" s="900"/>
      <c r="S1760" s="900"/>
      <c r="T1760" s="900"/>
      <c r="U1760" s="900"/>
      <c r="V1760" s="900"/>
      <c r="W1760" s="900"/>
      <c r="X1760" s="900"/>
      <c r="Z1760" s="900"/>
      <c r="AA1760" s="900"/>
      <c r="AB1760" s="900"/>
      <c r="AC1760" s="900"/>
    </row>
    <row r="1761" spans="9:29">
      <c r="I1761" s="900"/>
      <c r="K1761" s="900"/>
      <c r="Q1761" s="900"/>
      <c r="S1761" s="900"/>
      <c r="T1761" s="900"/>
      <c r="U1761" s="900"/>
      <c r="V1761" s="900"/>
      <c r="W1761" s="900"/>
      <c r="X1761" s="900"/>
      <c r="Z1761" s="900"/>
      <c r="AA1761" s="900"/>
      <c r="AB1761" s="900"/>
      <c r="AC1761" s="900"/>
    </row>
    <row r="1762" spans="9:29">
      <c r="I1762" s="900"/>
      <c r="K1762" s="900"/>
      <c r="Q1762" s="900"/>
      <c r="S1762" s="900"/>
      <c r="T1762" s="900"/>
      <c r="U1762" s="900"/>
      <c r="V1762" s="900"/>
      <c r="W1762" s="900"/>
      <c r="X1762" s="900"/>
      <c r="Z1762" s="900"/>
      <c r="AA1762" s="900"/>
      <c r="AB1762" s="900"/>
      <c r="AC1762" s="900"/>
    </row>
    <row r="1763" spans="9:29">
      <c r="I1763" s="900"/>
      <c r="K1763" s="900"/>
      <c r="Q1763" s="900"/>
      <c r="S1763" s="900"/>
      <c r="T1763" s="900"/>
      <c r="U1763" s="900"/>
      <c r="V1763" s="900"/>
      <c r="W1763" s="900"/>
      <c r="X1763" s="900"/>
      <c r="Z1763" s="900"/>
      <c r="AA1763" s="900"/>
      <c r="AB1763" s="900"/>
      <c r="AC1763" s="900"/>
    </row>
    <row r="1764" spans="9:29">
      <c r="I1764" s="900"/>
      <c r="K1764" s="900"/>
      <c r="Q1764" s="900"/>
      <c r="S1764" s="900"/>
      <c r="T1764" s="900"/>
      <c r="U1764" s="900"/>
      <c r="V1764" s="900"/>
      <c r="W1764" s="900"/>
      <c r="X1764" s="900"/>
      <c r="Z1764" s="900"/>
      <c r="AA1764" s="900"/>
      <c r="AB1764" s="900"/>
      <c r="AC1764" s="900"/>
    </row>
    <row r="1765" spans="9:29">
      <c r="I1765" s="900"/>
      <c r="K1765" s="900"/>
      <c r="Q1765" s="900"/>
      <c r="S1765" s="900"/>
      <c r="T1765" s="900"/>
      <c r="U1765" s="900"/>
      <c r="V1765" s="900"/>
      <c r="W1765" s="900"/>
      <c r="X1765" s="900"/>
      <c r="Z1765" s="900"/>
      <c r="AA1765" s="900"/>
      <c r="AB1765" s="900"/>
      <c r="AC1765" s="900"/>
    </row>
    <row r="1766" spans="9:29">
      <c r="I1766" s="900"/>
      <c r="K1766" s="900"/>
      <c r="Q1766" s="900"/>
      <c r="S1766" s="900"/>
      <c r="T1766" s="900"/>
      <c r="U1766" s="900"/>
      <c r="V1766" s="900"/>
      <c r="W1766" s="900"/>
      <c r="X1766" s="900"/>
      <c r="Z1766" s="900"/>
      <c r="AA1766" s="900"/>
      <c r="AB1766" s="900"/>
      <c r="AC1766" s="900"/>
    </row>
    <row r="1767" spans="9:29">
      <c r="I1767" s="900"/>
      <c r="K1767" s="900"/>
      <c r="Q1767" s="900"/>
      <c r="S1767" s="900"/>
      <c r="T1767" s="900"/>
      <c r="U1767" s="900"/>
      <c r="V1767" s="900"/>
      <c r="W1767" s="900"/>
      <c r="X1767" s="900"/>
      <c r="Z1767" s="900"/>
      <c r="AA1767" s="900"/>
      <c r="AB1767" s="900"/>
      <c r="AC1767" s="900"/>
    </row>
    <row r="1768" spans="9:29">
      <c r="I1768" s="900"/>
      <c r="K1768" s="900"/>
      <c r="Q1768" s="900"/>
      <c r="S1768" s="900"/>
      <c r="T1768" s="900"/>
      <c r="U1768" s="900"/>
      <c r="V1768" s="900"/>
      <c r="W1768" s="900"/>
      <c r="X1768" s="900"/>
      <c r="Z1768" s="900"/>
      <c r="AA1768" s="900"/>
      <c r="AB1768" s="900"/>
      <c r="AC1768" s="900"/>
    </row>
    <row r="1769" spans="9:29">
      <c r="I1769" s="900"/>
      <c r="K1769" s="900"/>
      <c r="Q1769" s="900"/>
      <c r="S1769" s="900"/>
      <c r="T1769" s="900"/>
      <c r="U1769" s="900"/>
      <c r="V1769" s="900"/>
      <c r="W1769" s="900"/>
      <c r="X1769" s="900"/>
      <c r="Z1769" s="900"/>
      <c r="AA1769" s="900"/>
      <c r="AB1769" s="900"/>
      <c r="AC1769" s="900"/>
    </row>
    <row r="1770" spans="9:29">
      <c r="I1770" s="900"/>
      <c r="K1770" s="900"/>
      <c r="Q1770" s="900"/>
      <c r="S1770" s="900"/>
      <c r="T1770" s="900"/>
      <c r="U1770" s="900"/>
      <c r="V1770" s="900"/>
      <c r="W1770" s="900"/>
      <c r="X1770" s="900"/>
      <c r="Z1770" s="900"/>
      <c r="AA1770" s="900"/>
      <c r="AB1770" s="900"/>
      <c r="AC1770" s="900"/>
    </row>
    <row r="1771" spans="9:29">
      <c r="I1771" s="900"/>
      <c r="K1771" s="900"/>
      <c r="Q1771" s="900"/>
      <c r="S1771" s="900"/>
      <c r="T1771" s="900"/>
      <c r="U1771" s="900"/>
      <c r="V1771" s="900"/>
      <c r="W1771" s="900"/>
      <c r="X1771" s="900"/>
      <c r="Z1771" s="900"/>
      <c r="AA1771" s="900"/>
      <c r="AB1771" s="900"/>
      <c r="AC1771" s="900"/>
    </row>
    <row r="1772" spans="9:29">
      <c r="I1772" s="900"/>
      <c r="K1772" s="900"/>
      <c r="Q1772" s="900"/>
      <c r="S1772" s="900"/>
      <c r="T1772" s="900"/>
      <c r="U1772" s="900"/>
      <c r="V1772" s="900"/>
      <c r="W1772" s="900"/>
      <c r="X1772" s="900"/>
      <c r="Z1772" s="900"/>
      <c r="AA1772" s="900"/>
      <c r="AB1772" s="900"/>
      <c r="AC1772" s="900"/>
    </row>
    <row r="1773" spans="9:29">
      <c r="I1773" s="900"/>
      <c r="K1773" s="900"/>
      <c r="Q1773" s="900"/>
      <c r="S1773" s="900"/>
      <c r="T1773" s="900"/>
      <c r="U1773" s="900"/>
      <c r="V1773" s="900"/>
      <c r="W1773" s="900"/>
      <c r="X1773" s="900"/>
      <c r="Z1773" s="900"/>
      <c r="AA1773" s="900"/>
      <c r="AB1773" s="900"/>
      <c r="AC1773" s="900"/>
    </row>
    <row r="1774" spans="9:29">
      <c r="I1774" s="900"/>
      <c r="K1774" s="900"/>
      <c r="Q1774" s="900"/>
      <c r="S1774" s="900"/>
      <c r="T1774" s="900"/>
      <c r="U1774" s="900"/>
      <c r="V1774" s="900"/>
      <c r="W1774" s="900"/>
      <c r="X1774" s="900"/>
      <c r="Z1774" s="900"/>
      <c r="AA1774" s="900"/>
      <c r="AB1774" s="900"/>
      <c r="AC1774" s="900"/>
    </row>
    <row r="1775" spans="9:29">
      <c r="I1775" s="900"/>
      <c r="K1775" s="900"/>
      <c r="Q1775" s="900"/>
      <c r="S1775" s="900"/>
      <c r="T1775" s="900"/>
      <c r="U1775" s="900"/>
      <c r="V1775" s="900"/>
      <c r="W1775" s="900"/>
      <c r="X1775" s="900"/>
      <c r="Z1775" s="900"/>
      <c r="AA1775" s="900"/>
      <c r="AB1775" s="900"/>
      <c r="AC1775" s="900"/>
    </row>
    <row r="1776" spans="9:29">
      <c r="I1776" s="900"/>
      <c r="K1776" s="900"/>
      <c r="Q1776" s="900"/>
      <c r="S1776" s="900"/>
      <c r="T1776" s="900"/>
      <c r="U1776" s="900"/>
      <c r="V1776" s="900"/>
      <c r="W1776" s="900"/>
      <c r="X1776" s="900"/>
      <c r="Z1776" s="900"/>
      <c r="AA1776" s="900"/>
      <c r="AB1776" s="900"/>
      <c r="AC1776" s="900"/>
    </row>
    <row r="1777" spans="9:29">
      <c r="I1777" s="900"/>
      <c r="K1777" s="900"/>
      <c r="Q1777" s="900"/>
      <c r="S1777" s="900"/>
      <c r="T1777" s="900"/>
      <c r="U1777" s="900"/>
      <c r="V1777" s="900"/>
      <c r="W1777" s="900"/>
      <c r="X1777" s="900"/>
      <c r="Z1777" s="900"/>
      <c r="AA1777" s="900"/>
      <c r="AB1777" s="900"/>
      <c r="AC1777" s="900"/>
    </row>
    <row r="1778" spans="9:29">
      <c r="I1778" s="900"/>
      <c r="K1778" s="900"/>
      <c r="Q1778" s="900"/>
      <c r="S1778" s="900"/>
      <c r="T1778" s="900"/>
      <c r="U1778" s="900"/>
      <c r="V1778" s="900"/>
      <c r="W1778" s="900"/>
      <c r="X1778" s="900"/>
      <c r="Z1778" s="900"/>
      <c r="AA1778" s="900"/>
      <c r="AB1778" s="900"/>
      <c r="AC1778" s="900"/>
    </row>
    <row r="1779" spans="9:29">
      <c r="I1779" s="900"/>
      <c r="K1779" s="900"/>
      <c r="Q1779" s="900"/>
      <c r="S1779" s="900"/>
      <c r="T1779" s="900"/>
      <c r="U1779" s="900"/>
      <c r="V1779" s="900"/>
      <c r="W1779" s="900"/>
      <c r="X1779" s="900"/>
      <c r="Z1779" s="900"/>
      <c r="AA1779" s="900"/>
      <c r="AB1779" s="900"/>
      <c r="AC1779" s="900"/>
    </row>
    <row r="1780" spans="9:29">
      <c r="I1780" s="900"/>
      <c r="K1780" s="900"/>
      <c r="Q1780" s="900"/>
      <c r="S1780" s="900"/>
      <c r="T1780" s="900"/>
      <c r="U1780" s="900"/>
      <c r="V1780" s="900"/>
      <c r="W1780" s="900"/>
      <c r="X1780" s="900"/>
      <c r="Z1780" s="900"/>
      <c r="AA1780" s="900"/>
      <c r="AB1780" s="900"/>
      <c r="AC1780" s="900"/>
    </row>
    <row r="1781" spans="9:29">
      <c r="I1781" s="900"/>
      <c r="K1781" s="900"/>
      <c r="Q1781" s="900"/>
      <c r="S1781" s="900"/>
      <c r="T1781" s="900"/>
      <c r="U1781" s="900"/>
      <c r="V1781" s="900"/>
      <c r="W1781" s="900"/>
      <c r="X1781" s="900"/>
      <c r="Z1781" s="900"/>
      <c r="AA1781" s="900"/>
      <c r="AB1781" s="900"/>
      <c r="AC1781" s="900"/>
    </row>
    <row r="1782" spans="9:29">
      <c r="I1782" s="900"/>
      <c r="K1782" s="900"/>
      <c r="Q1782" s="900"/>
      <c r="S1782" s="900"/>
      <c r="T1782" s="900"/>
      <c r="U1782" s="900"/>
      <c r="V1782" s="900"/>
      <c r="W1782" s="900"/>
      <c r="X1782" s="900"/>
      <c r="Z1782" s="900"/>
      <c r="AA1782" s="900"/>
      <c r="AB1782" s="900"/>
      <c r="AC1782" s="900"/>
    </row>
    <row r="1783" spans="9:29">
      <c r="I1783" s="900"/>
      <c r="K1783" s="900"/>
      <c r="Q1783" s="900"/>
      <c r="S1783" s="900"/>
      <c r="T1783" s="900"/>
      <c r="U1783" s="900"/>
      <c r="V1783" s="900"/>
      <c r="W1783" s="900"/>
      <c r="X1783" s="900"/>
      <c r="Z1783" s="900"/>
      <c r="AA1783" s="900"/>
      <c r="AB1783" s="900"/>
      <c r="AC1783" s="900"/>
    </row>
    <row r="1784" spans="9:29">
      <c r="I1784" s="900"/>
      <c r="K1784" s="900"/>
      <c r="Q1784" s="900"/>
      <c r="S1784" s="900"/>
      <c r="T1784" s="900"/>
      <c r="U1784" s="900"/>
      <c r="V1784" s="900"/>
      <c r="W1784" s="900"/>
      <c r="X1784" s="900"/>
      <c r="Z1784" s="900"/>
      <c r="AA1784" s="900"/>
      <c r="AB1784" s="900"/>
      <c r="AC1784" s="900"/>
    </row>
    <row r="1785" spans="9:29">
      <c r="I1785" s="900"/>
      <c r="K1785" s="900"/>
      <c r="Q1785" s="900"/>
      <c r="S1785" s="900"/>
      <c r="T1785" s="900"/>
      <c r="U1785" s="900"/>
      <c r="V1785" s="900"/>
      <c r="W1785" s="900"/>
      <c r="X1785" s="900"/>
      <c r="Z1785" s="900"/>
      <c r="AA1785" s="900"/>
      <c r="AB1785" s="900"/>
      <c r="AC1785" s="900"/>
    </row>
    <row r="1786" spans="9:29">
      <c r="I1786" s="900"/>
      <c r="K1786" s="900"/>
      <c r="Q1786" s="900"/>
      <c r="S1786" s="900"/>
      <c r="T1786" s="900"/>
      <c r="U1786" s="900"/>
      <c r="V1786" s="900"/>
      <c r="W1786" s="900"/>
      <c r="X1786" s="900"/>
      <c r="Z1786" s="900"/>
      <c r="AA1786" s="900"/>
      <c r="AB1786" s="900"/>
      <c r="AC1786" s="900"/>
    </row>
    <row r="1787" spans="9:29">
      <c r="I1787" s="900"/>
      <c r="K1787" s="900"/>
      <c r="Q1787" s="900"/>
      <c r="S1787" s="900"/>
      <c r="T1787" s="900"/>
      <c r="U1787" s="900"/>
      <c r="V1787" s="900"/>
      <c r="W1787" s="900"/>
      <c r="X1787" s="900"/>
      <c r="Z1787" s="900"/>
      <c r="AA1787" s="900"/>
      <c r="AB1787" s="900"/>
      <c r="AC1787" s="900"/>
    </row>
    <row r="1788" spans="9:29">
      <c r="I1788" s="900"/>
      <c r="K1788" s="900"/>
      <c r="Q1788" s="900"/>
      <c r="S1788" s="900"/>
      <c r="T1788" s="900"/>
      <c r="U1788" s="900"/>
      <c r="V1788" s="900"/>
      <c r="W1788" s="900"/>
      <c r="X1788" s="900"/>
      <c r="Z1788" s="900"/>
      <c r="AA1788" s="900"/>
      <c r="AB1788" s="900"/>
      <c r="AC1788" s="900"/>
    </row>
    <row r="1789" spans="9:29">
      <c r="I1789" s="900"/>
      <c r="K1789" s="900"/>
      <c r="Q1789" s="900"/>
      <c r="S1789" s="900"/>
      <c r="T1789" s="900"/>
      <c r="U1789" s="900"/>
      <c r="V1789" s="900"/>
      <c r="W1789" s="900"/>
      <c r="X1789" s="900"/>
      <c r="Z1789" s="900"/>
      <c r="AA1789" s="900"/>
      <c r="AB1789" s="900"/>
      <c r="AC1789" s="900"/>
    </row>
    <row r="1790" spans="9:29">
      <c r="I1790" s="900"/>
      <c r="K1790" s="900"/>
      <c r="Q1790" s="900"/>
      <c r="S1790" s="900"/>
      <c r="T1790" s="900"/>
      <c r="U1790" s="900"/>
      <c r="V1790" s="900"/>
      <c r="W1790" s="900"/>
      <c r="X1790" s="900"/>
      <c r="Z1790" s="900"/>
      <c r="AA1790" s="900"/>
      <c r="AB1790" s="900"/>
      <c r="AC1790" s="900"/>
    </row>
    <row r="1791" spans="9:29">
      <c r="I1791" s="900"/>
      <c r="K1791" s="900"/>
      <c r="Q1791" s="900"/>
      <c r="S1791" s="900"/>
      <c r="T1791" s="900"/>
      <c r="U1791" s="900"/>
      <c r="V1791" s="900"/>
      <c r="W1791" s="900"/>
      <c r="X1791" s="900"/>
      <c r="Z1791" s="900"/>
      <c r="AA1791" s="900"/>
      <c r="AB1791" s="900"/>
      <c r="AC1791" s="900"/>
    </row>
    <row r="1792" spans="9:29">
      <c r="I1792" s="900"/>
      <c r="K1792" s="900"/>
      <c r="Q1792" s="900"/>
      <c r="S1792" s="900"/>
      <c r="T1792" s="900"/>
      <c r="U1792" s="900"/>
      <c r="V1792" s="900"/>
      <c r="W1792" s="900"/>
      <c r="X1792" s="900"/>
      <c r="Z1792" s="900"/>
      <c r="AA1792" s="900"/>
      <c r="AB1792" s="900"/>
      <c r="AC1792" s="900"/>
    </row>
    <row r="1793" spans="9:29">
      <c r="I1793" s="900"/>
      <c r="K1793" s="900"/>
      <c r="Q1793" s="900"/>
      <c r="S1793" s="900"/>
      <c r="T1793" s="900"/>
      <c r="U1793" s="900"/>
      <c r="V1793" s="900"/>
      <c r="W1793" s="900"/>
      <c r="X1793" s="900"/>
      <c r="Z1793" s="900"/>
      <c r="AA1793" s="900"/>
      <c r="AB1793" s="900"/>
      <c r="AC1793" s="900"/>
    </row>
    <row r="1794" spans="9:29">
      <c r="I1794" s="900"/>
      <c r="K1794" s="900"/>
      <c r="Q1794" s="900"/>
      <c r="S1794" s="900"/>
      <c r="T1794" s="900"/>
      <c r="U1794" s="900"/>
      <c r="V1794" s="900"/>
      <c r="W1794" s="900"/>
      <c r="X1794" s="900"/>
      <c r="Z1794" s="900"/>
      <c r="AA1794" s="900"/>
      <c r="AB1794" s="900"/>
      <c r="AC1794" s="900"/>
    </row>
    <row r="1795" spans="9:29">
      <c r="I1795" s="900"/>
      <c r="K1795" s="900"/>
      <c r="Q1795" s="900"/>
      <c r="S1795" s="900"/>
      <c r="T1795" s="900"/>
      <c r="U1795" s="900"/>
      <c r="V1795" s="900"/>
      <c r="W1795" s="900"/>
      <c r="X1795" s="900"/>
      <c r="Z1795" s="900"/>
      <c r="AA1795" s="900"/>
      <c r="AB1795" s="900"/>
      <c r="AC1795" s="900"/>
    </row>
    <row r="1796" spans="9:29">
      <c r="I1796" s="900"/>
      <c r="K1796" s="900"/>
      <c r="Q1796" s="900"/>
      <c r="S1796" s="900"/>
      <c r="T1796" s="900"/>
      <c r="U1796" s="900"/>
      <c r="V1796" s="900"/>
      <c r="W1796" s="900"/>
      <c r="X1796" s="900"/>
      <c r="Z1796" s="900"/>
      <c r="AA1796" s="900"/>
      <c r="AB1796" s="900"/>
      <c r="AC1796" s="900"/>
    </row>
    <row r="1797" spans="9:29">
      <c r="I1797" s="900"/>
      <c r="K1797" s="900"/>
      <c r="Q1797" s="900"/>
      <c r="S1797" s="900"/>
      <c r="T1797" s="900"/>
      <c r="U1797" s="900"/>
      <c r="V1797" s="900"/>
      <c r="W1797" s="900"/>
      <c r="X1797" s="900"/>
      <c r="Z1797" s="900"/>
      <c r="AA1797" s="900"/>
      <c r="AB1797" s="900"/>
      <c r="AC1797" s="900"/>
    </row>
    <row r="1798" spans="9:29">
      <c r="I1798" s="900"/>
      <c r="K1798" s="900"/>
      <c r="Q1798" s="900"/>
      <c r="S1798" s="900"/>
      <c r="T1798" s="900"/>
      <c r="U1798" s="900"/>
      <c r="V1798" s="900"/>
      <c r="W1798" s="900"/>
      <c r="X1798" s="900"/>
      <c r="Z1798" s="900"/>
      <c r="AA1798" s="900"/>
      <c r="AB1798" s="900"/>
      <c r="AC1798" s="900"/>
    </row>
    <row r="1799" spans="9:29">
      <c r="I1799" s="900"/>
      <c r="K1799" s="900"/>
      <c r="Q1799" s="900"/>
      <c r="S1799" s="900"/>
      <c r="T1799" s="900"/>
      <c r="U1799" s="900"/>
      <c r="V1799" s="900"/>
      <c r="W1799" s="900"/>
      <c r="X1799" s="900"/>
      <c r="Z1799" s="900"/>
      <c r="AA1799" s="900"/>
      <c r="AB1799" s="900"/>
      <c r="AC1799" s="900"/>
    </row>
    <row r="1800" spans="9:29">
      <c r="I1800" s="900"/>
      <c r="K1800" s="900"/>
      <c r="Q1800" s="900"/>
      <c r="S1800" s="900"/>
      <c r="T1800" s="900"/>
      <c r="U1800" s="900"/>
      <c r="V1800" s="900"/>
      <c r="W1800" s="900"/>
      <c r="X1800" s="900"/>
      <c r="Z1800" s="900"/>
      <c r="AA1800" s="900"/>
      <c r="AB1800" s="900"/>
      <c r="AC1800" s="900"/>
    </row>
    <row r="1801" spans="9:29">
      <c r="I1801" s="900"/>
      <c r="K1801" s="900"/>
      <c r="Q1801" s="900"/>
      <c r="S1801" s="900"/>
      <c r="T1801" s="900"/>
      <c r="U1801" s="900"/>
      <c r="V1801" s="900"/>
      <c r="W1801" s="900"/>
      <c r="X1801" s="900"/>
      <c r="Z1801" s="900"/>
      <c r="AA1801" s="900"/>
      <c r="AB1801" s="900"/>
      <c r="AC1801" s="900"/>
    </row>
    <row r="1802" spans="9:29">
      <c r="I1802" s="900"/>
      <c r="K1802" s="900"/>
      <c r="Q1802" s="900"/>
      <c r="S1802" s="900"/>
      <c r="T1802" s="900"/>
      <c r="U1802" s="900"/>
      <c r="V1802" s="900"/>
      <c r="W1802" s="900"/>
      <c r="X1802" s="900"/>
      <c r="Z1802" s="900"/>
      <c r="AA1802" s="900"/>
      <c r="AB1802" s="900"/>
      <c r="AC1802" s="900"/>
    </row>
    <row r="1803" spans="9:29">
      <c r="I1803" s="900"/>
      <c r="K1803" s="900"/>
      <c r="Q1803" s="900"/>
      <c r="S1803" s="900"/>
      <c r="T1803" s="900"/>
      <c r="U1803" s="900"/>
      <c r="V1803" s="900"/>
      <c r="W1803" s="900"/>
      <c r="X1803" s="900"/>
      <c r="Z1803" s="900"/>
      <c r="AA1803" s="900"/>
      <c r="AB1803" s="900"/>
      <c r="AC1803" s="900"/>
    </row>
    <row r="1804" spans="9:29">
      <c r="I1804" s="900"/>
      <c r="K1804" s="900"/>
      <c r="Q1804" s="900"/>
      <c r="S1804" s="900"/>
      <c r="T1804" s="900"/>
      <c r="U1804" s="900"/>
      <c r="V1804" s="900"/>
      <c r="W1804" s="900"/>
      <c r="X1804" s="900"/>
      <c r="Z1804" s="900"/>
      <c r="AA1804" s="900"/>
      <c r="AB1804" s="900"/>
      <c r="AC1804" s="900"/>
    </row>
    <row r="1805" spans="9:29">
      <c r="I1805" s="900"/>
      <c r="K1805" s="900"/>
      <c r="Q1805" s="900"/>
      <c r="S1805" s="900"/>
      <c r="T1805" s="900"/>
      <c r="U1805" s="900"/>
      <c r="V1805" s="900"/>
      <c r="W1805" s="900"/>
      <c r="X1805" s="900"/>
      <c r="Z1805" s="900"/>
      <c r="AA1805" s="900"/>
      <c r="AB1805" s="900"/>
      <c r="AC1805" s="900"/>
    </row>
    <row r="1806" spans="9:29">
      <c r="I1806" s="900"/>
      <c r="K1806" s="900"/>
      <c r="Q1806" s="900"/>
      <c r="S1806" s="900"/>
      <c r="T1806" s="900"/>
      <c r="U1806" s="900"/>
      <c r="V1806" s="900"/>
      <c r="W1806" s="900"/>
      <c r="X1806" s="900"/>
      <c r="Z1806" s="900"/>
      <c r="AA1806" s="900"/>
      <c r="AB1806" s="900"/>
      <c r="AC1806" s="900"/>
    </row>
    <row r="1807" spans="9:29">
      <c r="I1807" s="900"/>
      <c r="K1807" s="900"/>
      <c r="Q1807" s="900"/>
      <c r="S1807" s="900"/>
      <c r="T1807" s="900"/>
      <c r="U1807" s="900"/>
      <c r="V1807" s="900"/>
      <c r="W1807" s="900"/>
      <c r="X1807" s="900"/>
      <c r="Z1807" s="900"/>
      <c r="AA1807" s="900"/>
      <c r="AB1807" s="900"/>
      <c r="AC1807" s="900"/>
    </row>
    <row r="1808" spans="9:29">
      <c r="I1808" s="900"/>
      <c r="K1808" s="900"/>
      <c r="Q1808" s="900"/>
      <c r="S1808" s="900"/>
      <c r="T1808" s="900"/>
      <c r="U1808" s="900"/>
      <c r="V1808" s="900"/>
      <c r="W1808" s="900"/>
      <c r="X1808" s="900"/>
      <c r="Z1808" s="900"/>
      <c r="AA1808" s="900"/>
      <c r="AB1808" s="900"/>
      <c r="AC1808" s="900"/>
    </row>
    <row r="1809" spans="9:29">
      <c r="I1809" s="900"/>
      <c r="K1809" s="900"/>
      <c r="Q1809" s="900"/>
      <c r="S1809" s="900"/>
      <c r="T1809" s="900"/>
      <c r="U1809" s="900"/>
      <c r="V1809" s="900"/>
      <c r="W1809" s="900"/>
      <c r="X1809" s="900"/>
      <c r="Z1809" s="900"/>
      <c r="AA1809" s="900"/>
      <c r="AB1809" s="900"/>
      <c r="AC1809" s="900"/>
    </row>
    <row r="1810" spans="9:29">
      <c r="I1810" s="900"/>
      <c r="K1810" s="900"/>
      <c r="Q1810" s="900"/>
      <c r="S1810" s="900"/>
      <c r="T1810" s="900"/>
      <c r="U1810" s="900"/>
      <c r="V1810" s="900"/>
      <c r="W1810" s="900"/>
      <c r="X1810" s="900"/>
      <c r="Z1810" s="900"/>
      <c r="AA1810" s="900"/>
      <c r="AB1810" s="900"/>
      <c r="AC1810" s="900"/>
    </row>
    <row r="1811" spans="9:29">
      <c r="I1811" s="900"/>
      <c r="K1811" s="900"/>
      <c r="Q1811" s="900"/>
      <c r="S1811" s="900"/>
      <c r="T1811" s="900"/>
      <c r="U1811" s="900"/>
      <c r="V1811" s="900"/>
      <c r="W1811" s="900"/>
      <c r="X1811" s="900"/>
      <c r="Z1811" s="900"/>
      <c r="AA1811" s="900"/>
      <c r="AB1811" s="900"/>
      <c r="AC1811" s="900"/>
    </row>
    <row r="1812" spans="9:29">
      <c r="I1812" s="900"/>
      <c r="K1812" s="900"/>
      <c r="Q1812" s="900"/>
      <c r="S1812" s="900"/>
      <c r="T1812" s="900"/>
      <c r="U1812" s="900"/>
      <c r="V1812" s="900"/>
      <c r="W1812" s="900"/>
      <c r="X1812" s="900"/>
      <c r="Z1812" s="900"/>
      <c r="AA1812" s="900"/>
      <c r="AB1812" s="900"/>
      <c r="AC1812" s="900"/>
    </row>
    <row r="1813" spans="9:29">
      <c r="I1813" s="900"/>
      <c r="K1813" s="900"/>
      <c r="Q1813" s="900"/>
      <c r="S1813" s="900"/>
      <c r="T1813" s="900"/>
      <c r="U1813" s="900"/>
      <c r="V1813" s="900"/>
      <c r="W1813" s="900"/>
      <c r="X1813" s="900"/>
      <c r="Z1813" s="900"/>
      <c r="AA1813" s="900"/>
      <c r="AB1813" s="900"/>
      <c r="AC1813" s="900"/>
    </row>
    <row r="1814" spans="9:29">
      <c r="I1814" s="900"/>
      <c r="K1814" s="900"/>
      <c r="Q1814" s="900"/>
      <c r="S1814" s="900"/>
      <c r="T1814" s="900"/>
      <c r="U1814" s="900"/>
      <c r="V1814" s="900"/>
      <c r="W1814" s="900"/>
      <c r="X1814" s="900"/>
      <c r="Z1814" s="900"/>
      <c r="AA1814" s="900"/>
      <c r="AB1814" s="900"/>
      <c r="AC1814" s="900"/>
    </row>
    <row r="1815" spans="9:29">
      <c r="I1815" s="900"/>
      <c r="K1815" s="900"/>
      <c r="Q1815" s="900"/>
      <c r="S1815" s="900"/>
      <c r="T1815" s="900"/>
      <c r="U1815" s="900"/>
      <c r="V1815" s="900"/>
      <c r="W1815" s="900"/>
      <c r="X1815" s="900"/>
      <c r="Z1815" s="900"/>
      <c r="AA1815" s="900"/>
      <c r="AB1815" s="900"/>
      <c r="AC1815" s="900"/>
    </row>
    <row r="1816" spans="9:29">
      <c r="I1816" s="900"/>
      <c r="K1816" s="900"/>
      <c r="Q1816" s="900"/>
      <c r="S1816" s="900"/>
      <c r="T1816" s="900"/>
      <c r="U1816" s="900"/>
      <c r="V1816" s="900"/>
      <c r="W1816" s="900"/>
      <c r="X1816" s="900"/>
      <c r="Z1816" s="900"/>
      <c r="AA1816" s="900"/>
      <c r="AB1816" s="900"/>
      <c r="AC1816" s="900"/>
    </row>
    <row r="1817" spans="9:29">
      <c r="I1817" s="900"/>
      <c r="K1817" s="900"/>
      <c r="Q1817" s="900"/>
      <c r="S1817" s="900"/>
      <c r="T1817" s="900"/>
      <c r="U1817" s="900"/>
      <c r="V1817" s="900"/>
      <c r="W1817" s="900"/>
      <c r="X1817" s="900"/>
      <c r="Z1817" s="900"/>
      <c r="AA1817" s="900"/>
      <c r="AB1817" s="900"/>
      <c r="AC1817" s="900"/>
    </row>
    <row r="1818" spans="9:29">
      <c r="I1818" s="900"/>
      <c r="K1818" s="900"/>
      <c r="Q1818" s="900"/>
      <c r="S1818" s="900"/>
      <c r="T1818" s="900"/>
      <c r="U1818" s="900"/>
      <c r="V1818" s="900"/>
      <c r="W1818" s="900"/>
      <c r="X1818" s="900"/>
      <c r="Z1818" s="900"/>
      <c r="AA1818" s="900"/>
      <c r="AB1818" s="900"/>
      <c r="AC1818" s="900"/>
    </row>
    <row r="1819" spans="9:29">
      <c r="I1819" s="900"/>
      <c r="K1819" s="900"/>
      <c r="Q1819" s="900"/>
      <c r="S1819" s="900"/>
      <c r="T1819" s="900"/>
      <c r="U1819" s="900"/>
      <c r="V1819" s="900"/>
      <c r="W1819" s="900"/>
      <c r="X1819" s="900"/>
      <c r="Z1819" s="900"/>
      <c r="AA1819" s="900"/>
      <c r="AB1819" s="900"/>
      <c r="AC1819" s="900"/>
    </row>
    <row r="1820" spans="9:29">
      <c r="I1820" s="900"/>
      <c r="K1820" s="900"/>
      <c r="Q1820" s="900"/>
      <c r="S1820" s="900"/>
      <c r="T1820" s="900"/>
      <c r="U1820" s="900"/>
      <c r="V1820" s="900"/>
      <c r="W1820" s="900"/>
      <c r="X1820" s="900"/>
      <c r="Z1820" s="900"/>
      <c r="AA1820" s="900"/>
      <c r="AB1820" s="900"/>
      <c r="AC1820" s="900"/>
    </row>
    <row r="1821" spans="9:29">
      <c r="I1821" s="900"/>
      <c r="K1821" s="900"/>
      <c r="Q1821" s="900"/>
      <c r="S1821" s="900"/>
      <c r="T1821" s="900"/>
      <c r="U1821" s="900"/>
      <c r="V1821" s="900"/>
      <c r="W1821" s="900"/>
      <c r="X1821" s="900"/>
      <c r="Z1821" s="900"/>
      <c r="AA1821" s="900"/>
      <c r="AB1821" s="900"/>
      <c r="AC1821" s="900"/>
    </row>
    <row r="1822" spans="9:29">
      <c r="I1822" s="900"/>
      <c r="K1822" s="900"/>
      <c r="Q1822" s="900"/>
      <c r="S1822" s="900"/>
      <c r="T1822" s="900"/>
      <c r="U1822" s="900"/>
      <c r="V1822" s="900"/>
      <c r="W1822" s="900"/>
      <c r="X1822" s="900"/>
      <c r="Z1822" s="900"/>
      <c r="AA1822" s="900"/>
      <c r="AB1822" s="900"/>
      <c r="AC1822" s="900"/>
    </row>
    <row r="1823" spans="9:29">
      <c r="I1823" s="900"/>
      <c r="K1823" s="900"/>
      <c r="Q1823" s="900"/>
      <c r="S1823" s="900"/>
      <c r="T1823" s="900"/>
      <c r="U1823" s="900"/>
      <c r="V1823" s="900"/>
      <c r="W1823" s="900"/>
      <c r="X1823" s="900"/>
      <c r="Z1823" s="900"/>
      <c r="AA1823" s="900"/>
      <c r="AB1823" s="900"/>
      <c r="AC1823" s="900"/>
    </row>
    <row r="1824" spans="9:29">
      <c r="I1824" s="900"/>
      <c r="K1824" s="900"/>
      <c r="Q1824" s="900"/>
      <c r="S1824" s="900"/>
      <c r="T1824" s="900"/>
      <c r="U1824" s="900"/>
      <c r="V1824" s="900"/>
      <c r="W1824" s="900"/>
      <c r="X1824" s="900"/>
      <c r="Z1824" s="900"/>
      <c r="AA1824" s="900"/>
      <c r="AB1824" s="900"/>
      <c r="AC1824" s="900"/>
    </row>
    <row r="1825" spans="9:29">
      <c r="I1825" s="900"/>
      <c r="K1825" s="900"/>
      <c r="Q1825" s="900"/>
      <c r="S1825" s="900"/>
      <c r="T1825" s="900"/>
      <c r="U1825" s="900"/>
      <c r="V1825" s="900"/>
      <c r="W1825" s="900"/>
      <c r="X1825" s="900"/>
      <c r="Z1825" s="900"/>
      <c r="AA1825" s="900"/>
      <c r="AB1825" s="900"/>
      <c r="AC1825" s="900"/>
    </row>
    <row r="1826" spans="9:29">
      <c r="I1826" s="900"/>
      <c r="K1826" s="900"/>
      <c r="Q1826" s="900"/>
      <c r="S1826" s="900"/>
      <c r="T1826" s="900"/>
      <c r="U1826" s="900"/>
      <c r="V1826" s="900"/>
      <c r="W1826" s="900"/>
      <c r="X1826" s="900"/>
      <c r="Z1826" s="900"/>
      <c r="AA1826" s="900"/>
      <c r="AB1826" s="900"/>
      <c r="AC1826" s="900"/>
    </row>
    <row r="1827" spans="9:29">
      <c r="I1827" s="900"/>
      <c r="K1827" s="900"/>
      <c r="Q1827" s="900"/>
      <c r="S1827" s="900"/>
      <c r="T1827" s="900"/>
      <c r="U1827" s="900"/>
      <c r="V1827" s="900"/>
      <c r="W1827" s="900"/>
      <c r="X1827" s="900"/>
      <c r="Z1827" s="900"/>
      <c r="AA1827" s="900"/>
      <c r="AB1827" s="900"/>
      <c r="AC1827" s="900"/>
    </row>
    <row r="1828" spans="9:29">
      <c r="I1828" s="900"/>
      <c r="K1828" s="900"/>
      <c r="Q1828" s="900"/>
      <c r="S1828" s="900"/>
      <c r="T1828" s="900"/>
      <c r="U1828" s="900"/>
      <c r="V1828" s="900"/>
      <c r="W1828" s="900"/>
      <c r="X1828" s="900"/>
      <c r="Z1828" s="900"/>
      <c r="AA1828" s="900"/>
      <c r="AB1828" s="900"/>
      <c r="AC1828" s="900"/>
    </row>
    <row r="1829" spans="9:29">
      <c r="I1829" s="900"/>
      <c r="K1829" s="900"/>
      <c r="Q1829" s="900"/>
      <c r="S1829" s="900"/>
      <c r="T1829" s="900"/>
      <c r="U1829" s="900"/>
      <c r="V1829" s="900"/>
      <c r="W1829" s="900"/>
      <c r="X1829" s="900"/>
      <c r="Z1829" s="900"/>
      <c r="AA1829" s="900"/>
      <c r="AB1829" s="900"/>
      <c r="AC1829" s="900"/>
    </row>
    <row r="1830" spans="9:29">
      <c r="I1830" s="900"/>
      <c r="K1830" s="900"/>
      <c r="Q1830" s="900"/>
      <c r="S1830" s="900"/>
      <c r="T1830" s="900"/>
      <c r="U1830" s="900"/>
      <c r="V1830" s="900"/>
      <c r="W1830" s="900"/>
      <c r="X1830" s="900"/>
      <c r="Z1830" s="900"/>
      <c r="AA1830" s="900"/>
      <c r="AB1830" s="900"/>
      <c r="AC1830" s="900"/>
    </row>
    <row r="1831" spans="9:29">
      <c r="I1831" s="900"/>
      <c r="K1831" s="900"/>
      <c r="Q1831" s="900"/>
      <c r="S1831" s="900"/>
      <c r="T1831" s="900"/>
      <c r="U1831" s="900"/>
      <c r="V1831" s="900"/>
      <c r="W1831" s="900"/>
      <c r="X1831" s="900"/>
      <c r="Z1831" s="900"/>
      <c r="AA1831" s="900"/>
      <c r="AB1831" s="900"/>
      <c r="AC1831" s="900"/>
    </row>
    <row r="1832" spans="9:29">
      <c r="I1832" s="900"/>
      <c r="K1832" s="900"/>
      <c r="Q1832" s="900"/>
      <c r="S1832" s="900"/>
      <c r="T1832" s="900"/>
      <c r="U1832" s="900"/>
      <c r="V1832" s="900"/>
      <c r="W1832" s="900"/>
      <c r="X1832" s="900"/>
      <c r="Z1832" s="900"/>
      <c r="AA1832" s="900"/>
      <c r="AB1832" s="900"/>
      <c r="AC1832" s="900"/>
    </row>
    <row r="1833" spans="9:29">
      <c r="I1833" s="900"/>
      <c r="K1833" s="900"/>
      <c r="Q1833" s="900"/>
      <c r="S1833" s="900"/>
      <c r="T1833" s="900"/>
      <c r="U1833" s="900"/>
      <c r="V1833" s="900"/>
      <c r="W1833" s="900"/>
      <c r="X1833" s="900"/>
      <c r="Z1833" s="900"/>
      <c r="AA1833" s="900"/>
      <c r="AB1833" s="900"/>
      <c r="AC1833" s="900"/>
    </row>
    <row r="1834" spans="9:29">
      <c r="I1834" s="900"/>
      <c r="K1834" s="900"/>
      <c r="Q1834" s="900"/>
      <c r="S1834" s="900"/>
      <c r="T1834" s="900"/>
      <c r="U1834" s="900"/>
      <c r="V1834" s="900"/>
      <c r="W1834" s="900"/>
      <c r="X1834" s="900"/>
      <c r="Z1834" s="900"/>
      <c r="AA1834" s="900"/>
      <c r="AB1834" s="900"/>
      <c r="AC1834" s="900"/>
    </row>
    <row r="1835" spans="9:29">
      <c r="I1835" s="900"/>
      <c r="K1835" s="900"/>
      <c r="Q1835" s="900"/>
      <c r="S1835" s="900"/>
      <c r="T1835" s="900"/>
      <c r="U1835" s="900"/>
      <c r="V1835" s="900"/>
      <c r="W1835" s="900"/>
      <c r="X1835" s="900"/>
      <c r="Z1835" s="900"/>
      <c r="AA1835" s="900"/>
      <c r="AB1835" s="900"/>
      <c r="AC1835" s="900"/>
    </row>
    <row r="1836" spans="9:29">
      <c r="I1836" s="900"/>
      <c r="K1836" s="900"/>
      <c r="Q1836" s="900"/>
      <c r="S1836" s="900"/>
      <c r="T1836" s="900"/>
      <c r="U1836" s="900"/>
      <c r="V1836" s="900"/>
      <c r="W1836" s="900"/>
      <c r="X1836" s="900"/>
      <c r="Z1836" s="900"/>
      <c r="AA1836" s="900"/>
      <c r="AB1836" s="900"/>
      <c r="AC1836" s="900"/>
    </row>
    <row r="1837" spans="9:29">
      <c r="I1837" s="900"/>
      <c r="K1837" s="900"/>
      <c r="Q1837" s="900"/>
      <c r="S1837" s="900"/>
      <c r="T1837" s="900"/>
      <c r="U1837" s="900"/>
      <c r="V1837" s="900"/>
      <c r="W1837" s="900"/>
      <c r="X1837" s="900"/>
      <c r="Z1837" s="900"/>
      <c r="AA1837" s="900"/>
      <c r="AB1837" s="900"/>
      <c r="AC1837" s="900"/>
    </row>
    <row r="1838" spans="9:29">
      <c r="I1838" s="900"/>
      <c r="K1838" s="900"/>
      <c r="Q1838" s="900"/>
      <c r="S1838" s="900"/>
      <c r="T1838" s="900"/>
      <c r="U1838" s="900"/>
      <c r="V1838" s="900"/>
      <c r="W1838" s="900"/>
      <c r="X1838" s="900"/>
      <c r="Z1838" s="900"/>
      <c r="AA1838" s="900"/>
      <c r="AB1838" s="900"/>
      <c r="AC1838" s="900"/>
    </row>
    <row r="1839" spans="9:29">
      <c r="I1839" s="900"/>
      <c r="K1839" s="900"/>
      <c r="Q1839" s="900"/>
      <c r="S1839" s="900"/>
      <c r="T1839" s="900"/>
      <c r="U1839" s="900"/>
      <c r="V1839" s="900"/>
      <c r="W1839" s="900"/>
      <c r="X1839" s="900"/>
      <c r="Z1839" s="900"/>
      <c r="AA1839" s="900"/>
      <c r="AB1839" s="900"/>
      <c r="AC1839" s="900"/>
    </row>
    <row r="1840" spans="9:29">
      <c r="I1840" s="900"/>
      <c r="K1840" s="900"/>
      <c r="Q1840" s="900"/>
      <c r="S1840" s="900"/>
      <c r="T1840" s="900"/>
      <c r="U1840" s="900"/>
      <c r="V1840" s="900"/>
      <c r="W1840" s="900"/>
      <c r="X1840" s="900"/>
      <c r="Z1840" s="900"/>
      <c r="AA1840" s="900"/>
      <c r="AB1840" s="900"/>
      <c r="AC1840" s="900"/>
    </row>
    <row r="1841" spans="9:29">
      <c r="I1841" s="900"/>
      <c r="K1841" s="900"/>
      <c r="Q1841" s="900"/>
      <c r="S1841" s="900"/>
      <c r="T1841" s="900"/>
      <c r="U1841" s="900"/>
      <c r="V1841" s="900"/>
      <c r="W1841" s="900"/>
      <c r="X1841" s="900"/>
      <c r="Z1841" s="900"/>
      <c r="AA1841" s="900"/>
      <c r="AB1841" s="900"/>
      <c r="AC1841" s="900"/>
    </row>
    <row r="1842" spans="9:29">
      <c r="I1842" s="900"/>
      <c r="K1842" s="900"/>
      <c r="Q1842" s="900"/>
      <c r="S1842" s="900"/>
      <c r="T1842" s="900"/>
      <c r="U1842" s="900"/>
      <c r="V1842" s="900"/>
      <c r="W1842" s="900"/>
      <c r="X1842" s="900"/>
      <c r="Z1842" s="900"/>
      <c r="AA1842" s="900"/>
      <c r="AB1842" s="900"/>
      <c r="AC1842" s="900"/>
    </row>
    <row r="1843" spans="9:29">
      <c r="I1843" s="900"/>
      <c r="K1843" s="900"/>
      <c r="Q1843" s="900"/>
      <c r="S1843" s="900"/>
      <c r="T1843" s="900"/>
      <c r="U1843" s="900"/>
      <c r="V1843" s="900"/>
      <c r="W1843" s="900"/>
      <c r="X1843" s="900"/>
      <c r="Z1843" s="900"/>
      <c r="AA1843" s="900"/>
      <c r="AB1843" s="900"/>
      <c r="AC1843" s="900"/>
    </row>
    <row r="1844" spans="9:29">
      <c r="I1844" s="900"/>
      <c r="K1844" s="900"/>
      <c r="Q1844" s="900"/>
      <c r="S1844" s="900"/>
      <c r="T1844" s="900"/>
      <c r="U1844" s="900"/>
      <c r="V1844" s="900"/>
      <c r="W1844" s="900"/>
      <c r="X1844" s="900"/>
      <c r="Z1844" s="900"/>
      <c r="AA1844" s="900"/>
      <c r="AB1844" s="900"/>
      <c r="AC1844" s="900"/>
    </row>
    <row r="1845" spans="9:29">
      <c r="I1845" s="900"/>
      <c r="K1845" s="900"/>
      <c r="Q1845" s="900"/>
      <c r="S1845" s="900"/>
      <c r="T1845" s="900"/>
      <c r="U1845" s="900"/>
      <c r="V1845" s="900"/>
      <c r="W1845" s="900"/>
      <c r="X1845" s="900"/>
      <c r="Z1845" s="900"/>
      <c r="AA1845" s="900"/>
      <c r="AB1845" s="900"/>
      <c r="AC1845" s="900"/>
    </row>
    <row r="1846" spans="9:29">
      <c r="I1846" s="900"/>
      <c r="K1846" s="900"/>
      <c r="Q1846" s="900"/>
      <c r="S1846" s="900"/>
      <c r="T1846" s="900"/>
      <c r="U1846" s="900"/>
      <c r="V1846" s="900"/>
      <c r="W1846" s="900"/>
      <c r="X1846" s="900"/>
      <c r="Z1846" s="900"/>
      <c r="AA1846" s="900"/>
      <c r="AB1846" s="900"/>
      <c r="AC1846" s="900"/>
    </row>
    <row r="1847" spans="9:29">
      <c r="I1847" s="900"/>
      <c r="K1847" s="900"/>
      <c r="Q1847" s="900"/>
      <c r="S1847" s="900"/>
      <c r="T1847" s="900"/>
      <c r="U1847" s="900"/>
      <c r="V1847" s="900"/>
      <c r="W1847" s="900"/>
      <c r="X1847" s="900"/>
      <c r="Z1847" s="900"/>
      <c r="AA1847" s="900"/>
      <c r="AB1847" s="900"/>
      <c r="AC1847" s="900"/>
    </row>
    <row r="1848" spans="9:29">
      <c r="I1848" s="900"/>
      <c r="K1848" s="900"/>
      <c r="Q1848" s="900"/>
      <c r="S1848" s="900"/>
      <c r="T1848" s="900"/>
      <c r="U1848" s="900"/>
      <c r="V1848" s="900"/>
      <c r="W1848" s="900"/>
      <c r="X1848" s="900"/>
      <c r="Z1848" s="900"/>
      <c r="AA1848" s="900"/>
      <c r="AB1848" s="900"/>
      <c r="AC1848" s="900"/>
    </row>
    <row r="1849" spans="9:29">
      <c r="I1849" s="900"/>
      <c r="K1849" s="900"/>
      <c r="Q1849" s="900"/>
      <c r="S1849" s="900"/>
      <c r="T1849" s="900"/>
      <c r="U1849" s="900"/>
      <c r="V1849" s="900"/>
      <c r="W1849" s="900"/>
      <c r="X1849" s="900"/>
      <c r="Z1849" s="900"/>
      <c r="AA1849" s="900"/>
      <c r="AB1849" s="900"/>
      <c r="AC1849" s="900"/>
    </row>
    <row r="1850" spans="9:29">
      <c r="I1850" s="900"/>
      <c r="K1850" s="900"/>
      <c r="Q1850" s="900"/>
      <c r="S1850" s="900"/>
      <c r="T1850" s="900"/>
      <c r="U1850" s="900"/>
      <c r="V1850" s="900"/>
      <c r="W1850" s="900"/>
      <c r="X1850" s="900"/>
      <c r="Z1850" s="900"/>
      <c r="AA1850" s="900"/>
      <c r="AB1850" s="900"/>
      <c r="AC1850" s="900"/>
    </row>
    <row r="1851" spans="9:29">
      <c r="I1851" s="900"/>
      <c r="K1851" s="900"/>
      <c r="Q1851" s="900"/>
      <c r="S1851" s="900"/>
      <c r="T1851" s="900"/>
      <c r="U1851" s="900"/>
      <c r="V1851" s="900"/>
      <c r="W1851" s="900"/>
      <c r="X1851" s="900"/>
      <c r="Z1851" s="900"/>
      <c r="AA1851" s="900"/>
      <c r="AB1851" s="900"/>
      <c r="AC1851" s="900"/>
    </row>
    <row r="1852" spans="9:29">
      <c r="I1852" s="900"/>
      <c r="K1852" s="900"/>
      <c r="Q1852" s="900"/>
      <c r="S1852" s="900"/>
      <c r="T1852" s="900"/>
      <c r="U1852" s="900"/>
      <c r="V1852" s="900"/>
      <c r="W1852" s="900"/>
      <c r="X1852" s="900"/>
      <c r="Z1852" s="900"/>
      <c r="AA1852" s="900"/>
      <c r="AB1852" s="900"/>
      <c r="AC1852" s="900"/>
    </row>
    <row r="1853" spans="9:29">
      <c r="I1853" s="900"/>
      <c r="K1853" s="900"/>
      <c r="Q1853" s="900"/>
      <c r="S1853" s="900"/>
      <c r="T1853" s="900"/>
      <c r="U1853" s="900"/>
      <c r="V1853" s="900"/>
      <c r="W1853" s="900"/>
      <c r="X1853" s="900"/>
      <c r="Z1853" s="900"/>
      <c r="AA1853" s="900"/>
      <c r="AB1853" s="900"/>
      <c r="AC1853" s="900"/>
    </row>
    <row r="1854" spans="9:29">
      <c r="I1854" s="900"/>
      <c r="K1854" s="900"/>
      <c r="Q1854" s="900"/>
      <c r="S1854" s="900"/>
      <c r="T1854" s="900"/>
      <c r="U1854" s="900"/>
      <c r="V1854" s="900"/>
      <c r="W1854" s="900"/>
      <c r="X1854" s="900"/>
      <c r="Z1854" s="900"/>
      <c r="AA1854" s="900"/>
      <c r="AB1854" s="900"/>
      <c r="AC1854" s="900"/>
    </row>
    <row r="1855" spans="9:29">
      <c r="I1855" s="900"/>
      <c r="K1855" s="900"/>
      <c r="Q1855" s="900"/>
      <c r="S1855" s="900"/>
      <c r="T1855" s="900"/>
      <c r="U1855" s="900"/>
      <c r="V1855" s="900"/>
      <c r="W1855" s="900"/>
      <c r="X1855" s="900"/>
      <c r="Z1855" s="900"/>
      <c r="AA1855" s="900"/>
      <c r="AB1855" s="900"/>
      <c r="AC1855" s="900"/>
    </row>
    <row r="1856" spans="9:29">
      <c r="I1856" s="900"/>
      <c r="K1856" s="900"/>
      <c r="Q1856" s="900"/>
      <c r="S1856" s="900"/>
      <c r="T1856" s="900"/>
      <c r="U1856" s="900"/>
      <c r="V1856" s="900"/>
      <c r="W1856" s="900"/>
      <c r="X1856" s="900"/>
      <c r="Z1856" s="900"/>
      <c r="AA1856" s="900"/>
      <c r="AB1856" s="900"/>
      <c r="AC1856" s="900"/>
    </row>
    <row r="1857" spans="9:29">
      <c r="I1857" s="900"/>
      <c r="K1857" s="900"/>
      <c r="Q1857" s="900"/>
      <c r="S1857" s="900"/>
      <c r="T1857" s="900"/>
      <c r="U1857" s="900"/>
      <c r="V1857" s="900"/>
      <c r="W1857" s="900"/>
      <c r="X1857" s="900"/>
      <c r="Z1857" s="900"/>
      <c r="AA1857" s="900"/>
      <c r="AB1857" s="900"/>
      <c r="AC1857" s="900"/>
    </row>
    <row r="1858" spans="9:29">
      <c r="I1858" s="900"/>
      <c r="K1858" s="900"/>
      <c r="Q1858" s="900"/>
      <c r="S1858" s="900"/>
      <c r="T1858" s="900"/>
      <c r="U1858" s="900"/>
      <c r="V1858" s="900"/>
      <c r="W1858" s="900"/>
      <c r="X1858" s="900"/>
      <c r="Z1858" s="900"/>
      <c r="AA1858" s="900"/>
      <c r="AB1858" s="900"/>
      <c r="AC1858" s="900"/>
    </row>
    <row r="1859" spans="9:29">
      <c r="I1859" s="900"/>
      <c r="K1859" s="900"/>
      <c r="Q1859" s="900"/>
      <c r="S1859" s="900"/>
      <c r="T1859" s="900"/>
      <c r="U1859" s="900"/>
      <c r="V1859" s="900"/>
      <c r="W1859" s="900"/>
      <c r="X1859" s="900"/>
      <c r="Z1859" s="900"/>
      <c r="AA1859" s="900"/>
      <c r="AB1859" s="900"/>
      <c r="AC1859" s="900"/>
    </row>
    <row r="1860" spans="9:29">
      <c r="I1860" s="900"/>
      <c r="K1860" s="900"/>
      <c r="Q1860" s="900"/>
      <c r="S1860" s="900"/>
      <c r="T1860" s="900"/>
      <c r="U1860" s="900"/>
      <c r="V1860" s="900"/>
      <c r="W1860" s="900"/>
      <c r="X1860" s="900"/>
      <c r="Z1860" s="900"/>
      <c r="AA1860" s="900"/>
      <c r="AB1860" s="900"/>
      <c r="AC1860" s="900"/>
    </row>
    <row r="1861" spans="9:29">
      <c r="I1861" s="900"/>
      <c r="K1861" s="900"/>
      <c r="Q1861" s="900"/>
      <c r="S1861" s="900"/>
      <c r="T1861" s="900"/>
      <c r="U1861" s="900"/>
      <c r="V1861" s="900"/>
      <c r="W1861" s="900"/>
      <c r="X1861" s="900"/>
      <c r="Z1861" s="900"/>
      <c r="AA1861" s="900"/>
      <c r="AB1861" s="900"/>
      <c r="AC1861" s="900"/>
    </row>
    <row r="1862" spans="9:29">
      <c r="I1862" s="900"/>
      <c r="K1862" s="900"/>
      <c r="Q1862" s="900"/>
      <c r="S1862" s="900"/>
      <c r="T1862" s="900"/>
      <c r="U1862" s="900"/>
      <c r="V1862" s="900"/>
      <c r="W1862" s="900"/>
      <c r="X1862" s="900"/>
      <c r="Z1862" s="900"/>
      <c r="AA1862" s="900"/>
      <c r="AB1862" s="900"/>
      <c r="AC1862" s="900"/>
    </row>
    <row r="1863" spans="9:29">
      <c r="I1863" s="900"/>
      <c r="K1863" s="900"/>
      <c r="Q1863" s="900"/>
      <c r="S1863" s="900"/>
      <c r="T1863" s="900"/>
      <c r="U1863" s="900"/>
      <c r="V1863" s="900"/>
      <c r="W1863" s="900"/>
      <c r="X1863" s="900"/>
      <c r="Z1863" s="900"/>
      <c r="AA1863" s="900"/>
      <c r="AB1863" s="900"/>
      <c r="AC1863" s="900"/>
    </row>
    <row r="1864" spans="9:29">
      <c r="I1864" s="900"/>
      <c r="K1864" s="900"/>
      <c r="Q1864" s="900"/>
      <c r="S1864" s="900"/>
      <c r="T1864" s="900"/>
      <c r="U1864" s="900"/>
      <c r="V1864" s="900"/>
      <c r="W1864" s="900"/>
      <c r="X1864" s="900"/>
      <c r="Z1864" s="900"/>
      <c r="AA1864" s="900"/>
      <c r="AB1864" s="900"/>
      <c r="AC1864" s="900"/>
    </row>
    <row r="1865" spans="9:29">
      <c r="I1865" s="900"/>
      <c r="K1865" s="900"/>
      <c r="Q1865" s="900"/>
      <c r="S1865" s="900"/>
      <c r="T1865" s="900"/>
      <c r="U1865" s="900"/>
      <c r="V1865" s="900"/>
      <c r="W1865" s="900"/>
      <c r="X1865" s="900"/>
      <c r="Z1865" s="900"/>
      <c r="AA1865" s="900"/>
      <c r="AB1865" s="900"/>
      <c r="AC1865" s="900"/>
    </row>
    <row r="1866" spans="9:29">
      <c r="I1866" s="900"/>
      <c r="K1866" s="900"/>
      <c r="Q1866" s="900"/>
      <c r="S1866" s="900"/>
      <c r="T1866" s="900"/>
      <c r="U1866" s="900"/>
      <c r="V1866" s="900"/>
      <c r="W1866" s="900"/>
      <c r="X1866" s="900"/>
      <c r="Z1866" s="900"/>
      <c r="AA1866" s="900"/>
      <c r="AB1866" s="900"/>
      <c r="AC1866" s="900"/>
    </row>
    <row r="1867" spans="9:29">
      <c r="I1867" s="900"/>
      <c r="K1867" s="900"/>
      <c r="Q1867" s="900"/>
      <c r="S1867" s="900"/>
      <c r="T1867" s="900"/>
      <c r="U1867" s="900"/>
      <c r="V1867" s="900"/>
      <c r="W1867" s="900"/>
      <c r="X1867" s="900"/>
      <c r="Z1867" s="900"/>
      <c r="AA1867" s="900"/>
      <c r="AB1867" s="900"/>
      <c r="AC1867" s="900"/>
    </row>
    <row r="1868" spans="9:29">
      <c r="I1868" s="900"/>
      <c r="K1868" s="900"/>
      <c r="Q1868" s="900"/>
      <c r="S1868" s="900"/>
      <c r="T1868" s="900"/>
      <c r="U1868" s="900"/>
      <c r="V1868" s="900"/>
      <c r="W1868" s="900"/>
      <c r="X1868" s="900"/>
      <c r="Z1868" s="900"/>
      <c r="AA1868" s="900"/>
      <c r="AB1868" s="900"/>
      <c r="AC1868" s="900"/>
    </row>
    <row r="1869" spans="9:29">
      <c r="I1869" s="900"/>
      <c r="K1869" s="900"/>
      <c r="Q1869" s="900"/>
      <c r="S1869" s="900"/>
      <c r="T1869" s="900"/>
      <c r="U1869" s="900"/>
      <c r="V1869" s="900"/>
      <c r="W1869" s="900"/>
      <c r="X1869" s="900"/>
      <c r="Z1869" s="900"/>
      <c r="AA1869" s="900"/>
      <c r="AB1869" s="900"/>
      <c r="AC1869" s="900"/>
    </row>
    <row r="1870" spans="9:29">
      <c r="I1870" s="900"/>
      <c r="K1870" s="900"/>
      <c r="Q1870" s="900"/>
      <c r="S1870" s="900"/>
      <c r="T1870" s="900"/>
      <c r="U1870" s="900"/>
      <c r="V1870" s="900"/>
      <c r="W1870" s="900"/>
      <c r="X1870" s="900"/>
      <c r="Z1870" s="900"/>
      <c r="AA1870" s="900"/>
      <c r="AB1870" s="900"/>
      <c r="AC1870" s="900"/>
    </row>
    <row r="1871" spans="9:29">
      <c r="I1871" s="900"/>
      <c r="K1871" s="900"/>
      <c r="Q1871" s="900"/>
      <c r="S1871" s="900"/>
      <c r="T1871" s="900"/>
      <c r="U1871" s="900"/>
      <c r="V1871" s="900"/>
      <c r="W1871" s="900"/>
      <c r="X1871" s="900"/>
      <c r="Z1871" s="900"/>
      <c r="AA1871" s="900"/>
      <c r="AB1871" s="900"/>
      <c r="AC1871" s="900"/>
    </row>
    <row r="1872" spans="9:29">
      <c r="I1872" s="900"/>
      <c r="K1872" s="900"/>
      <c r="Q1872" s="900"/>
      <c r="S1872" s="900"/>
      <c r="T1872" s="900"/>
      <c r="U1872" s="900"/>
      <c r="V1872" s="900"/>
      <c r="W1872" s="900"/>
      <c r="X1872" s="900"/>
      <c r="Z1872" s="900"/>
      <c r="AA1872" s="900"/>
      <c r="AB1872" s="900"/>
      <c r="AC1872" s="900"/>
    </row>
    <row r="1873" spans="9:29">
      <c r="I1873" s="900"/>
      <c r="K1873" s="900"/>
      <c r="Q1873" s="900"/>
      <c r="S1873" s="900"/>
      <c r="T1873" s="900"/>
      <c r="U1873" s="900"/>
      <c r="V1873" s="900"/>
      <c r="W1873" s="900"/>
      <c r="X1873" s="900"/>
      <c r="Z1873" s="900"/>
      <c r="AA1873" s="900"/>
      <c r="AB1873" s="900"/>
      <c r="AC1873" s="900"/>
    </row>
    <row r="1874" spans="9:29">
      <c r="I1874" s="900"/>
      <c r="K1874" s="900"/>
      <c r="Q1874" s="900"/>
      <c r="S1874" s="900"/>
      <c r="T1874" s="900"/>
      <c r="U1874" s="900"/>
      <c r="V1874" s="900"/>
      <c r="W1874" s="900"/>
      <c r="X1874" s="900"/>
      <c r="Z1874" s="900"/>
      <c r="AA1874" s="900"/>
      <c r="AB1874" s="900"/>
      <c r="AC1874" s="900"/>
    </row>
    <row r="1875" spans="9:29">
      <c r="I1875" s="900"/>
      <c r="K1875" s="900"/>
      <c r="Q1875" s="900"/>
      <c r="S1875" s="900"/>
      <c r="T1875" s="900"/>
      <c r="U1875" s="900"/>
      <c r="V1875" s="900"/>
      <c r="W1875" s="900"/>
      <c r="X1875" s="900"/>
      <c r="Z1875" s="900"/>
      <c r="AA1875" s="900"/>
      <c r="AB1875" s="900"/>
      <c r="AC1875" s="900"/>
    </row>
    <row r="1876" spans="9:29">
      <c r="I1876" s="900"/>
      <c r="K1876" s="900"/>
      <c r="Q1876" s="900"/>
      <c r="S1876" s="900"/>
      <c r="T1876" s="900"/>
      <c r="U1876" s="900"/>
      <c r="V1876" s="900"/>
      <c r="W1876" s="900"/>
      <c r="X1876" s="900"/>
      <c r="Z1876" s="900"/>
      <c r="AA1876" s="900"/>
      <c r="AB1876" s="900"/>
      <c r="AC1876" s="900"/>
    </row>
    <row r="1877" spans="9:29">
      <c r="I1877" s="900"/>
      <c r="K1877" s="900"/>
      <c r="Q1877" s="900"/>
      <c r="S1877" s="900"/>
      <c r="T1877" s="900"/>
      <c r="U1877" s="900"/>
      <c r="V1877" s="900"/>
      <c r="W1877" s="900"/>
      <c r="X1877" s="900"/>
      <c r="Z1877" s="900"/>
      <c r="AA1877" s="900"/>
      <c r="AB1877" s="900"/>
      <c r="AC1877" s="900"/>
    </row>
    <row r="1878" spans="9:29">
      <c r="I1878" s="900"/>
      <c r="K1878" s="900"/>
      <c r="Q1878" s="900"/>
      <c r="S1878" s="900"/>
      <c r="T1878" s="900"/>
      <c r="U1878" s="900"/>
      <c r="V1878" s="900"/>
      <c r="W1878" s="900"/>
      <c r="X1878" s="900"/>
      <c r="Z1878" s="900"/>
      <c r="AA1878" s="900"/>
      <c r="AB1878" s="900"/>
      <c r="AC1878" s="900"/>
    </row>
    <row r="1879" spans="9:29">
      <c r="I1879" s="900"/>
      <c r="K1879" s="900"/>
      <c r="Q1879" s="900"/>
      <c r="S1879" s="900"/>
      <c r="T1879" s="900"/>
      <c r="U1879" s="900"/>
      <c r="V1879" s="900"/>
      <c r="W1879" s="900"/>
      <c r="X1879" s="900"/>
      <c r="Z1879" s="900"/>
      <c r="AA1879" s="900"/>
      <c r="AB1879" s="900"/>
      <c r="AC1879" s="900"/>
    </row>
    <row r="1880" spans="9:29">
      <c r="I1880" s="900"/>
      <c r="K1880" s="900"/>
      <c r="Q1880" s="900"/>
      <c r="S1880" s="900"/>
      <c r="T1880" s="900"/>
      <c r="U1880" s="900"/>
      <c r="V1880" s="900"/>
      <c r="W1880" s="900"/>
      <c r="X1880" s="900"/>
      <c r="Z1880" s="900"/>
      <c r="AA1880" s="900"/>
      <c r="AB1880" s="900"/>
      <c r="AC1880" s="900"/>
    </row>
    <row r="1881" spans="9:29">
      <c r="I1881" s="900"/>
      <c r="K1881" s="900"/>
      <c r="Q1881" s="900"/>
      <c r="S1881" s="900"/>
      <c r="T1881" s="900"/>
      <c r="U1881" s="900"/>
      <c r="V1881" s="900"/>
      <c r="W1881" s="900"/>
      <c r="X1881" s="900"/>
      <c r="Z1881" s="900"/>
      <c r="AA1881" s="900"/>
      <c r="AB1881" s="900"/>
      <c r="AC1881" s="900"/>
    </row>
    <row r="1882" spans="9:29">
      <c r="I1882" s="900"/>
      <c r="K1882" s="900"/>
      <c r="Q1882" s="900"/>
      <c r="S1882" s="900"/>
      <c r="T1882" s="900"/>
      <c r="U1882" s="900"/>
      <c r="V1882" s="900"/>
      <c r="W1882" s="900"/>
      <c r="X1882" s="900"/>
      <c r="Z1882" s="900"/>
      <c r="AA1882" s="900"/>
      <c r="AB1882" s="900"/>
      <c r="AC1882" s="900"/>
    </row>
    <row r="1883" spans="9:29">
      <c r="I1883" s="900"/>
      <c r="K1883" s="900"/>
      <c r="Q1883" s="900"/>
      <c r="S1883" s="900"/>
      <c r="T1883" s="900"/>
      <c r="U1883" s="900"/>
      <c r="V1883" s="900"/>
      <c r="W1883" s="900"/>
      <c r="X1883" s="900"/>
      <c r="Z1883" s="900"/>
      <c r="AA1883" s="900"/>
      <c r="AB1883" s="900"/>
      <c r="AC1883" s="900"/>
    </row>
    <row r="1884" spans="9:29">
      <c r="I1884" s="900"/>
      <c r="K1884" s="900"/>
      <c r="Q1884" s="900"/>
      <c r="S1884" s="900"/>
      <c r="T1884" s="900"/>
      <c r="U1884" s="900"/>
      <c r="V1884" s="900"/>
      <c r="W1884" s="900"/>
      <c r="X1884" s="900"/>
      <c r="Z1884" s="900"/>
      <c r="AA1884" s="900"/>
      <c r="AB1884" s="900"/>
      <c r="AC1884" s="900"/>
    </row>
    <row r="1885" spans="9:29">
      <c r="I1885" s="900"/>
      <c r="K1885" s="900"/>
      <c r="Q1885" s="900"/>
      <c r="S1885" s="900"/>
      <c r="T1885" s="900"/>
      <c r="U1885" s="900"/>
      <c r="V1885" s="900"/>
      <c r="W1885" s="900"/>
      <c r="X1885" s="900"/>
      <c r="Z1885" s="900"/>
      <c r="AA1885" s="900"/>
      <c r="AB1885" s="900"/>
      <c r="AC1885" s="900"/>
    </row>
    <row r="1886" spans="9:29">
      <c r="I1886" s="900"/>
      <c r="K1886" s="900"/>
      <c r="Q1886" s="900"/>
      <c r="S1886" s="900"/>
      <c r="T1886" s="900"/>
      <c r="U1886" s="900"/>
      <c r="V1886" s="900"/>
      <c r="W1886" s="900"/>
      <c r="X1886" s="900"/>
      <c r="Z1886" s="900"/>
      <c r="AA1886" s="900"/>
      <c r="AB1886" s="900"/>
      <c r="AC1886" s="900"/>
    </row>
    <row r="1887" spans="9:29">
      <c r="I1887" s="900"/>
      <c r="K1887" s="900"/>
      <c r="Q1887" s="900"/>
      <c r="S1887" s="900"/>
      <c r="T1887" s="900"/>
      <c r="U1887" s="900"/>
      <c r="V1887" s="900"/>
      <c r="W1887" s="900"/>
      <c r="X1887" s="900"/>
      <c r="Z1887" s="900"/>
      <c r="AA1887" s="900"/>
      <c r="AB1887" s="900"/>
      <c r="AC1887" s="900"/>
    </row>
    <row r="1888" spans="9:29">
      <c r="I1888" s="900"/>
      <c r="K1888" s="900"/>
      <c r="Q1888" s="900"/>
      <c r="S1888" s="900"/>
      <c r="T1888" s="900"/>
      <c r="U1888" s="900"/>
      <c r="V1888" s="900"/>
      <c r="W1888" s="900"/>
      <c r="X1888" s="900"/>
      <c r="Z1888" s="900"/>
      <c r="AA1888" s="900"/>
      <c r="AB1888" s="900"/>
      <c r="AC1888" s="900"/>
    </row>
    <row r="1889" spans="9:29">
      <c r="I1889" s="900"/>
      <c r="K1889" s="900"/>
      <c r="Q1889" s="900"/>
      <c r="S1889" s="900"/>
      <c r="T1889" s="900"/>
      <c r="U1889" s="900"/>
      <c r="V1889" s="900"/>
      <c r="W1889" s="900"/>
      <c r="X1889" s="900"/>
      <c r="Z1889" s="900"/>
      <c r="AA1889" s="900"/>
      <c r="AB1889" s="900"/>
      <c r="AC1889" s="900"/>
    </row>
    <row r="1890" spans="9:29">
      <c r="I1890" s="900"/>
      <c r="K1890" s="900"/>
      <c r="Q1890" s="900"/>
      <c r="S1890" s="900"/>
      <c r="T1890" s="900"/>
      <c r="U1890" s="900"/>
      <c r="V1890" s="900"/>
      <c r="W1890" s="900"/>
      <c r="X1890" s="900"/>
      <c r="Z1890" s="900"/>
      <c r="AA1890" s="900"/>
      <c r="AB1890" s="900"/>
      <c r="AC1890" s="900"/>
    </row>
    <row r="1891" spans="9:29">
      <c r="I1891" s="900"/>
      <c r="K1891" s="900"/>
      <c r="Q1891" s="900"/>
      <c r="S1891" s="900"/>
      <c r="T1891" s="900"/>
      <c r="U1891" s="900"/>
      <c r="V1891" s="900"/>
      <c r="W1891" s="900"/>
      <c r="X1891" s="900"/>
      <c r="Z1891" s="900"/>
      <c r="AA1891" s="900"/>
      <c r="AB1891" s="900"/>
      <c r="AC1891" s="900"/>
    </row>
    <row r="1892" spans="9:29">
      <c r="I1892" s="900"/>
      <c r="K1892" s="900"/>
      <c r="Q1892" s="900"/>
      <c r="S1892" s="900"/>
      <c r="T1892" s="900"/>
      <c r="U1892" s="900"/>
      <c r="V1892" s="900"/>
      <c r="W1892" s="900"/>
      <c r="X1892" s="900"/>
      <c r="Z1892" s="900"/>
      <c r="AA1892" s="900"/>
      <c r="AB1892" s="900"/>
      <c r="AC1892" s="900"/>
    </row>
    <row r="1893" spans="9:29">
      <c r="I1893" s="900"/>
      <c r="K1893" s="900"/>
      <c r="Q1893" s="900"/>
      <c r="S1893" s="900"/>
      <c r="T1893" s="900"/>
      <c r="U1893" s="900"/>
      <c r="V1893" s="900"/>
      <c r="W1893" s="900"/>
      <c r="X1893" s="900"/>
      <c r="Z1893" s="900"/>
      <c r="AA1893" s="900"/>
      <c r="AB1893" s="900"/>
      <c r="AC1893" s="900"/>
    </row>
    <row r="1894" spans="9:29">
      <c r="I1894" s="900"/>
      <c r="K1894" s="900"/>
      <c r="Q1894" s="900"/>
      <c r="S1894" s="900"/>
      <c r="T1894" s="900"/>
      <c r="U1894" s="900"/>
      <c r="V1894" s="900"/>
      <c r="W1894" s="900"/>
      <c r="X1894" s="900"/>
      <c r="Z1894" s="900"/>
      <c r="AA1894" s="900"/>
      <c r="AB1894" s="900"/>
      <c r="AC1894" s="900"/>
    </row>
    <row r="1895" spans="9:29">
      <c r="I1895" s="900"/>
      <c r="K1895" s="900"/>
      <c r="Q1895" s="900"/>
      <c r="S1895" s="900"/>
      <c r="T1895" s="900"/>
      <c r="U1895" s="900"/>
      <c r="V1895" s="900"/>
      <c r="W1895" s="900"/>
      <c r="X1895" s="900"/>
      <c r="Z1895" s="900"/>
      <c r="AA1895" s="900"/>
      <c r="AB1895" s="900"/>
      <c r="AC1895" s="900"/>
    </row>
    <row r="1896" spans="9:29">
      <c r="I1896" s="900"/>
      <c r="K1896" s="900"/>
      <c r="Q1896" s="900"/>
      <c r="S1896" s="900"/>
      <c r="T1896" s="900"/>
      <c r="U1896" s="900"/>
      <c r="V1896" s="900"/>
      <c r="W1896" s="900"/>
      <c r="X1896" s="900"/>
      <c r="Z1896" s="900"/>
      <c r="AA1896" s="900"/>
      <c r="AB1896" s="900"/>
      <c r="AC1896" s="900"/>
    </row>
    <row r="1897" spans="9:29">
      <c r="I1897" s="900"/>
      <c r="K1897" s="900"/>
      <c r="Q1897" s="900"/>
      <c r="S1897" s="900"/>
      <c r="T1897" s="900"/>
      <c r="U1897" s="900"/>
      <c r="V1897" s="900"/>
      <c r="W1897" s="900"/>
      <c r="X1897" s="900"/>
      <c r="Z1897" s="900"/>
      <c r="AA1897" s="900"/>
      <c r="AB1897" s="900"/>
      <c r="AC1897" s="900"/>
    </row>
    <row r="1898" spans="9:29">
      <c r="I1898" s="900"/>
      <c r="K1898" s="900"/>
      <c r="Q1898" s="900"/>
      <c r="S1898" s="900"/>
      <c r="T1898" s="900"/>
      <c r="U1898" s="900"/>
      <c r="V1898" s="900"/>
      <c r="W1898" s="900"/>
      <c r="X1898" s="900"/>
      <c r="Z1898" s="900"/>
      <c r="AA1898" s="900"/>
      <c r="AB1898" s="900"/>
      <c r="AC1898" s="900"/>
    </row>
    <row r="1899" spans="9:29">
      <c r="I1899" s="900"/>
      <c r="K1899" s="900"/>
      <c r="Q1899" s="900"/>
      <c r="S1899" s="900"/>
      <c r="T1899" s="900"/>
      <c r="U1899" s="900"/>
      <c r="V1899" s="900"/>
      <c r="W1899" s="900"/>
      <c r="X1899" s="900"/>
      <c r="Z1899" s="900"/>
      <c r="AA1899" s="900"/>
      <c r="AB1899" s="900"/>
      <c r="AC1899" s="900"/>
    </row>
    <row r="1900" spans="9:29">
      <c r="I1900" s="900"/>
      <c r="K1900" s="900"/>
      <c r="Q1900" s="900"/>
      <c r="S1900" s="900"/>
      <c r="T1900" s="900"/>
      <c r="U1900" s="900"/>
      <c r="V1900" s="900"/>
      <c r="W1900" s="900"/>
      <c r="X1900" s="900"/>
      <c r="Z1900" s="900"/>
      <c r="AA1900" s="900"/>
      <c r="AB1900" s="900"/>
      <c r="AC1900" s="900"/>
    </row>
    <row r="1901" spans="9:29">
      <c r="I1901" s="900"/>
      <c r="K1901" s="900"/>
      <c r="Q1901" s="900"/>
      <c r="S1901" s="900"/>
      <c r="T1901" s="900"/>
      <c r="U1901" s="900"/>
      <c r="V1901" s="900"/>
      <c r="W1901" s="900"/>
      <c r="X1901" s="900"/>
      <c r="Z1901" s="900"/>
      <c r="AA1901" s="900"/>
      <c r="AB1901" s="900"/>
      <c r="AC1901" s="900"/>
    </row>
    <row r="1902" spans="9:29">
      <c r="I1902" s="900"/>
      <c r="K1902" s="900"/>
      <c r="Q1902" s="900"/>
      <c r="S1902" s="900"/>
      <c r="T1902" s="900"/>
      <c r="U1902" s="900"/>
      <c r="V1902" s="900"/>
      <c r="W1902" s="900"/>
      <c r="X1902" s="900"/>
      <c r="Z1902" s="900"/>
      <c r="AA1902" s="900"/>
      <c r="AB1902" s="900"/>
      <c r="AC1902" s="900"/>
    </row>
    <row r="1903" spans="9:29">
      <c r="I1903" s="900"/>
      <c r="K1903" s="900"/>
      <c r="Q1903" s="900"/>
      <c r="S1903" s="900"/>
      <c r="T1903" s="900"/>
      <c r="U1903" s="900"/>
      <c r="V1903" s="900"/>
      <c r="W1903" s="900"/>
      <c r="X1903" s="900"/>
      <c r="Z1903" s="900"/>
      <c r="AA1903" s="900"/>
      <c r="AB1903" s="900"/>
      <c r="AC1903" s="900"/>
    </row>
    <row r="1904" spans="9:29">
      <c r="I1904" s="900"/>
      <c r="K1904" s="900"/>
      <c r="Q1904" s="900"/>
      <c r="S1904" s="900"/>
      <c r="T1904" s="900"/>
      <c r="U1904" s="900"/>
      <c r="V1904" s="900"/>
      <c r="W1904" s="900"/>
      <c r="X1904" s="900"/>
      <c r="Z1904" s="900"/>
      <c r="AA1904" s="900"/>
      <c r="AB1904" s="900"/>
      <c r="AC1904" s="900"/>
    </row>
    <row r="1905" spans="9:29">
      <c r="I1905" s="900"/>
      <c r="K1905" s="900"/>
      <c r="Q1905" s="900"/>
      <c r="S1905" s="900"/>
      <c r="T1905" s="900"/>
      <c r="U1905" s="900"/>
      <c r="V1905" s="900"/>
      <c r="W1905" s="900"/>
      <c r="X1905" s="900"/>
      <c r="Z1905" s="900"/>
      <c r="AA1905" s="900"/>
      <c r="AB1905" s="900"/>
      <c r="AC1905" s="900"/>
    </row>
    <row r="1906" spans="9:29">
      <c r="I1906" s="900"/>
      <c r="K1906" s="900"/>
      <c r="Q1906" s="900"/>
      <c r="S1906" s="900"/>
      <c r="T1906" s="900"/>
      <c r="U1906" s="900"/>
      <c r="V1906" s="900"/>
      <c r="W1906" s="900"/>
      <c r="X1906" s="900"/>
      <c r="Z1906" s="900"/>
      <c r="AA1906" s="900"/>
      <c r="AB1906" s="900"/>
      <c r="AC1906" s="900"/>
    </row>
    <row r="1907" spans="9:29">
      <c r="I1907" s="900"/>
      <c r="K1907" s="900"/>
      <c r="Q1907" s="900"/>
      <c r="S1907" s="900"/>
      <c r="T1907" s="900"/>
      <c r="U1907" s="900"/>
      <c r="V1907" s="900"/>
      <c r="W1907" s="900"/>
      <c r="X1907" s="900"/>
      <c r="Z1907" s="900"/>
      <c r="AA1907" s="900"/>
      <c r="AB1907" s="900"/>
      <c r="AC1907" s="900"/>
    </row>
    <row r="1908" spans="9:29">
      <c r="I1908" s="900"/>
      <c r="K1908" s="900"/>
      <c r="Q1908" s="900"/>
      <c r="S1908" s="900"/>
      <c r="T1908" s="900"/>
      <c r="U1908" s="900"/>
      <c r="V1908" s="900"/>
      <c r="W1908" s="900"/>
      <c r="X1908" s="900"/>
      <c r="Z1908" s="900"/>
      <c r="AA1908" s="900"/>
      <c r="AB1908" s="900"/>
      <c r="AC1908" s="900"/>
    </row>
    <row r="1909" spans="9:29">
      <c r="I1909" s="900"/>
      <c r="K1909" s="900"/>
      <c r="Q1909" s="900"/>
      <c r="S1909" s="900"/>
      <c r="T1909" s="900"/>
      <c r="U1909" s="900"/>
      <c r="V1909" s="900"/>
      <c r="W1909" s="900"/>
      <c r="X1909" s="900"/>
      <c r="Z1909" s="900"/>
      <c r="AA1909" s="900"/>
      <c r="AB1909" s="900"/>
      <c r="AC1909" s="900"/>
    </row>
    <row r="1910" spans="9:29">
      <c r="I1910" s="900"/>
      <c r="K1910" s="900"/>
      <c r="Q1910" s="900"/>
      <c r="S1910" s="900"/>
      <c r="T1910" s="900"/>
      <c r="U1910" s="900"/>
      <c r="V1910" s="900"/>
      <c r="W1910" s="900"/>
      <c r="X1910" s="900"/>
      <c r="Z1910" s="900"/>
      <c r="AA1910" s="900"/>
      <c r="AB1910" s="900"/>
      <c r="AC1910" s="900"/>
    </row>
    <row r="1911" spans="9:29">
      <c r="I1911" s="900"/>
      <c r="K1911" s="900"/>
      <c r="Q1911" s="900"/>
      <c r="S1911" s="900"/>
      <c r="T1911" s="900"/>
      <c r="U1911" s="900"/>
      <c r="V1911" s="900"/>
      <c r="W1911" s="900"/>
      <c r="X1911" s="900"/>
      <c r="Z1911" s="900"/>
      <c r="AA1911" s="900"/>
      <c r="AB1911" s="900"/>
      <c r="AC1911" s="900"/>
    </row>
    <row r="1912" spans="9:29">
      <c r="I1912" s="900"/>
      <c r="K1912" s="900"/>
      <c r="Q1912" s="900"/>
      <c r="S1912" s="900"/>
      <c r="T1912" s="900"/>
      <c r="U1912" s="900"/>
      <c r="V1912" s="900"/>
      <c r="W1912" s="900"/>
      <c r="X1912" s="900"/>
      <c r="Z1912" s="900"/>
      <c r="AA1912" s="900"/>
      <c r="AB1912" s="900"/>
      <c r="AC1912" s="900"/>
    </row>
    <row r="1913" spans="9:29">
      <c r="I1913" s="900"/>
      <c r="K1913" s="900"/>
      <c r="Q1913" s="900"/>
      <c r="S1913" s="900"/>
      <c r="T1913" s="900"/>
      <c r="U1913" s="900"/>
      <c r="V1913" s="900"/>
      <c r="W1913" s="900"/>
      <c r="X1913" s="900"/>
      <c r="Z1913" s="900"/>
      <c r="AA1913" s="900"/>
      <c r="AB1913" s="900"/>
      <c r="AC1913" s="900"/>
    </row>
    <row r="1914" spans="9:29">
      <c r="I1914" s="900"/>
      <c r="K1914" s="900"/>
      <c r="Q1914" s="900"/>
      <c r="S1914" s="900"/>
      <c r="T1914" s="900"/>
      <c r="U1914" s="900"/>
      <c r="V1914" s="900"/>
      <c r="W1914" s="900"/>
      <c r="X1914" s="900"/>
      <c r="Z1914" s="900"/>
      <c r="AA1914" s="900"/>
      <c r="AB1914" s="900"/>
      <c r="AC1914" s="900"/>
    </row>
    <row r="1915" spans="9:29">
      <c r="I1915" s="900"/>
      <c r="K1915" s="900"/>
      <c r="Q1915" s="900"/>
      <c r="S1915" s="900"/>
      <c r="T1915" s="900"/>
      <c r="U1915" s="900"/>
      <c r="V1915" s="900"/>
      <c r="W1915" s="900"/>
      <c r="X1915" s="900"/>
      <c r="Z1915" s="900"/>
      <c r="AA1915" s="900"/>
      <c r="AB1915" s="900"/>
      <c r="AC1915" s="900"/>
    </row>
    <row r="1916" spans="9:29">
      <c r="I1916" s="900"/>
      <c r="K1916" s="900"/>
      <c r="Q1916" s="900"/>
      <c r="S1916" s="900"/>
      <c r="T1916" s="900"/>
      <c r="U1916" s="900"/>
      <c r="V1916" s="900"/>
      <c r="W1916" s="900"/>
      <c r="X1916" s="900"/>
      <c r="Z1916" s="900"/>
      <c r="AA1916" s="900"/>
      <c r="AB1916" s="900"/>
      <c r="AC1916" s="900"/>
    </row>
    <row r="1917" spans="9:29">
      <c r="I1917" s="900"/>
      <c r="K1917" s="900"/>
      <c r="Q1917" s="900"/>
      <c r="S1917" s="900"/>
      <c r="T1917" s="900"/>
      <c r="U1917" s="900"/>
      <c r="V1917" s="900"/>
      <c r="W1917" s="900"/>
      <c r="X1917" s="900"/>
      <c r="Z1917" s="900"/>
      <c r="AA1917" s="900"/>
      <c r="AB1917" s="900"/>
      <c r="AC1917" s="900"/>
    </row>
    <row r="1918" spans="9:29">
      <c r="I1918" s="900"/>
      <c r="K1918" s="900"/>
      <c r="Q1918" s="900"/>
      <c r="S1918" s="900"/>
      <c r="T1918" s="900"/>
      <c r="U1918" s="900"/>
      <c r="V1918" s="900"/>
      <c r="W1918" s="900"/>
      <c r="X1918" s="900"/>
      <c r="Z1918" s="900"/>
      <c r="AA1918" s="900"/>
      <c r="AB1918" s="900"/>
      <c r="AC1918" s="900"/>
    </row>
    <row r="1919" spans="9:29">
      <c r="I1919" s="900"/>
      <c r="K1919" s="900"/>
      <c r="Q1919" s="900"/>
      <c r="S1919" s="900"/>
      <c r="T1919" s="900"/>
      <c r="U1919" s="900"/>
      <c r="V1919" s="900"/>
      <c r="W1919" s="900"/>
      <c r="X1919" s="900"/>
      <c r="Z1919" s="900"/>
      <c r="AA1919" s="900"/>
      <c r="AB1919" s="900"/>
      <c r="AC1919" s="900"/>
    </row>
    <row r="1920" spans="9:29">
      <c r="I1920" s="900"/>
      <c r="K1920" s="900"/>
      <c r="Q1920" s="900"/>
      <c r="S1920" s="900"/>
      <c r="T1920" s="900"/>
      <c r="U1920" s="900"/>
      <c r="V1920" s="900"/>
      <c r="W1920" s="900"/>
      <c r="X1920" s="900"/>
      <c r="Z1920" s="900"/>
      <c r="AA1920" s="900"/>
      <c r="AB1920" s="900"/>
      <c r="AC1920" s="900"/>
    </row>
    <row r="1921" spans="9:29">
      <c r="I1921" s="900"/>
      <c r="K1921" s="900"/>
      <c r="Q1921" s="900"/>
      <c r="S1921" s="900"/>
      <c r="T1921" s="900"/>
      <c r="U1921" s="900"/>
      <c r="V1921" s="900"/>
      <c r="W1921" s="900"/>
      <c r="X1921" s="900"/>
      <c r="Z1921" s="900"/>
      <c r="AA1921" s="900"/>
      <c r="AB1921" s="900"/>
      <c r="AC1921" s="900"/>
    </row>
    <row r="1922" spans="9:29">
      <c r="I1922" s="900"/>
      <c r="K1922" s="900"/>
      <c r="Q1922" s="900"/>
      <c r="S1922" s="900"/>
      <c r="T1922" s="900"/>
      <c r="U1922" s="900"/>
      <c r="V1922" s="900"/>
      <c r="W1922" s="900"/>
      <c r="X1922" s="900"/>
      <c r="Z1922" s="900"/>
      <c r="AA1922" s="900"/>
      <c r="AB1922" s="900"/>
      <c r="AC1922" s="900"/>
    </row>
    <row r="1923" spans="9:29">
      <c r="I1923" s="900"/>
      <c r="K1923" s="900"/>
      <c r="Q1923" s="900"/>
      <c r="S1923" s="900"/>
      <c r="T1923" s="900"/>
      <c r="U1923" s="900"/>
      <c r="V1923" s="900"/>
      <c r="W1923" s="900"/>
      <c r="X1923" s="900"/>
      <c r="Z1923" s="900"/>
      <c r="AA1923" s="900"/>
      <c r="AB1923" s="900"/>
      <c r="AC1923" s="900"/>
    </row>
    <row r="1924" spans="9:29">
      <c r="I1924" s="900"/>
      <c r="K1924" s="900"/>
      <c r="Q1924" s="900"/>
      <c r="S1924" s="900"/>
      <c r="T1924" s="900"/>
      <c r="U1924" s="900"/>
      <c r="V1924" s="900"/>
      <c r="W1924" s="900"/>
      <c r="X1924" s="900"/>
      <c r="Z1924" s="900"/>
      <c r="AA1924" s="900"/>
      <c r="AB1924" s="900"/>
      <c r="AC1924" s="900"/>
    </row>
    <row r="1925" spans="9:29">
      <c r="I1925" s="900"/>
      <c r="K1925" s="900"/>
      <c r="Q1925" s="900"/>
      <c r="S1925" s="900"/>
      <c r="T1925" s="900"/>
      <c r="U1925" s="900"/>
      <c r="V1925" s="900"/>
      <c r="W1925" s="900"/>
      <c r="X1925" s="900"/>
      <c r="Z1925" s="900"/>
      <c r="AA1925" s="900"/>
      <c r="AB1925" s="900"/>
      <c r="AC1925" s="900"/>
    </row>
    <row r="1926" spans="9:29">
      <c r="I1926" s="900"/>
      <c r="K1926" s="900"/>
      <c r="Q1926" s="900"/>
      <c r="S1926" s="900"/>
      <c r="T1926" s="900"/>
      <c r="U1926" s="900"/>
      <c r="V1926" s="900"/>
      <c r="W1926" s="900"/>
      <c r="X1926" s="900"/>
      <c r="Z1926" s="900"/>
      <c r="AA1926" s="900"/>
      <c r="AB1926" s="900"/>
      <c r="AC1926" s="900"/>
    </row>
    <row r="1927" spans="9:29">
      <c r="I1927" s="900"/>
      <c r="K1927" s="900"/>
      <c r="Q1927" s="900"/>
      <c r="S1927" s="900"/>
      <c r="T1927" s="900"/>
      <c r="U1927" s="900"/>
      <c r="V1927" s="900"/>
      <c r="W1927" s="900"/>
      <c r="X1927" s="900"/>
      <c r="Z1927" s="900"/>
      <c r="AA1927" s="900"/>
      <c r="AB1927" s="900"/>
      <c r="AC1927" s="900"/>
    </row>
    <row r="1928" spans="9:29">
      <c r="I1928" s="900"/>
      <c r="K1928" s="900"/>
      <c r="Q1928" s="900"/>
      <c r="S1928" s="900"/>
      <c r="T1928" s="900"/>
      <c r="U1928" s="900"/>
      <c r="V1928" s="900"/>
      <c r="W1928" s="900"/>
      <c r="X1928" s="900"/>
      <c r="Z1928" s="900"/>
      <c r="AA1928" s="900"/>
      <c r="AB1928" s="900"/>
      <c r="AC1928" s="900"/>
    </row>
    <row r="1929" spans="9:29">
      <c r="I1929" s="900"/>
      <c r="K1929" s="900"/>
      <c r="Q1929" s="900"/>
      <c r="S1929" s="900"/>
      <c r="T1929" s="900"/>
      <c r="U1929" s="900"/>
      <c r="V1929" s="900"/>
      <c r="W1929" s="900"/>
      <c r="X1929" s="900"/>
      <c r="Z1929" s="900"/>
      <c r="AA1929" s="900"/>
      <c r="AB1929" s="900"/>
      <c r="AC1929" s="900"/>
    </row>
    <row r="1930" spans="9:29">
      <c r="I1930" s="900"/>
      <c r="K1930" s="900"/>
      <c r="Q1930" s="900"/>
      <c r="S1930" s="900"/>
      <c r="T1930" s="900"/>
      <c r="U1930" s="900"/>
      <c r="V1930" s="900"/>
      <c r="W1930" s="900"/>
      <c r="X1930" s="900"/>
      <c r="Z1930" s="900"/>
      <c r="AA1930" s="900"/>
      <c r="AB1930" s="900"/>
      <c r="AC1930" s="900"/>
    </row>
    <row r="1931" spans="9:29">
      <c r="I1931" s="900"/>
      <c r="K1931" s="900"/>
      <c r="Q1931" s="900"/>
      <c r="S1931" s="900"/>
      <c r="T1931" s="900"/>
      <c r="U1931" s="900"/>
      <c r="V1931" s="900"/>
      <c r="W1931" s="900"/>
      <c r="X1931" s="900"/>
      <c r="Z1931" s="900"/>
      <c r="AA1931" s="900"/>
      <c r="AB1931" s="900"/>
      <c r="AC1931" s="900"/>
    </row>
    <row r="1932" spans="9:29">
      <c r="I1932" s="900"/>
      <c r="K1932" s="900"/>
      <c r="Q1932" s="900"/>
      <c r="S1932" s="900"/>
      <c r="T1932" s="900"/>
      <c r="U1932" s="900"/>
      <c r="V1932" s="900"/>
      <c r="W1932" s="900"/>
      <c r="X1932" s="900"/>
      <c r="Z1932" s="900"/>
      <c r="AA1932" s="900"/>
      <c r="AB1932" s="900"/>
      <c r="AC1932" s="900"/>
    </row>
    <row r="1933" spans="9:29">
      <c r="I1933" s="900"/>
      <c r="K1933" s="900"/>
      <c r="Q1933" s="900"/>
      <c r="S1933" s="900"/>
      <c r="T1933" s="900"/>
      <c r="U1933" s="900"/>
      <c r="V1933" s="900"/>
      <c r="W1933" s="900"/>
      <c r="X1933" s="900"/>
      <c r="Z1933" s="900"/>
      <c r="AA1933" s="900"/>
      <c r="AB1933" s="900"/>
      <c r="AC1933" s="900"/>
    </row>
    <row r="1934" spans="9:29">
      <c r="I1934" s="900"/>
      <c r="K1934" s="900"/>
      <c r="Q1934" s="900"/>
      <c r="S1934" s="900"/>
      <c r="T1934" s="900"/>
      <c r="U1934" s="900"/>
      <c r="V1934" s="900"/>
      <c r="W1934" s="900"/>
      <c r="X1934" s="900"/>
      <c r="Z1934" s="900"/>
      <c r="AA1934" s="900"/>
      <c r="AB1934" s="900"/>
      <c r="AC1934" s="900"/>
    </row>
    <row r="1935" spans="9:29">
      <c r="I1935" s="900"/>
      <c r="K1935" s="900"/>
      <c r="Q1935" s="900"/>
      <c r="S1935" s="900"/>
      <c r="T1935" s="900"/>
      <c r="U1935" s="900"/>
      <c r="V1935" s="900"/>
      <c r="W1935" s="900"/>
      <c r="X1935" s="900"/>
      <c r="Z1935" s="900"/>
      <c r="AA1935" s="900"/>
      <c r="AB1935" s="900"/>
      <c r="AC1935" s="900"/>
    </row>
    <row r="1936" spans="9:29">
      <c r="I1936" s="900"/>
      <c r="K1936" s="900"/>
      <c r="Q1936" s="900"/>
      <c r="S1936" s="900"/>
      <c r="T1936" s="900"/>
      <c r="U1936" s="900"/>
      <c r="V1936" s="900"/>
      <c r="W1936" s="900"/>
      <c r="X1936" s="900"/>
      <c r="Z1936" s="900"/>
      <c r="AA1936" s="900"/>
      <c r="AB1936" s="900"/>
      <c r="AC1936" s="900"/>
    </row>
    <row r="1937" spans="9:29">
      <c r="I1937" s="900"/>
      <c r="K1937" s="900"/>
      <c r="Q1937" s="900"/>
      <c r="S1937" s="900"/>
      <c r="T1937" s="900"/>
      <c r="U1937" s="900"/>
      <c r="V1937" s="900"/>
      <c r="W1937" s="900"/>
      <c r="X1937" s="900"/>
      <c r="Z1937" s="900"/>
      <c r="AA1937" s="900"/>
      <c r="AB1937" s="900"/>
      <c r="AC1937" s="900"/>
    </row>
    <row r="1938" spans="9:29">
      <c r="I1938" s="900"/>
      <c r="K1938" s="900"/>
      <c r="Q1938" s="900"/>
      <c r="S1938" s="900"/>
      <c r="T1938" s="900"/>
      <c r="U1938" s="900"/>
      <c r="V1938" s="900"/>
      <c r="W1938" s="900"/>
      <c r="X1938" s="900"/>
      <c r="Z1938" s="900"/>
      <c r="AA1938" s="900"/>
      <c r="AB1938" s="900"/>
      <c r="AC1938" s="900"/>
    </row>
    <row r="1939" spans="9:29">
      <c r="I1939" s="900"/>
      <c r="K1939" s="900"/>
      <c r="Q1939" s="900"/>
      <c r="S1939" s="900"/>
      <c r="T1939" s="900"/>
      <c r="U1939" s="900"/>
      <c r="V1939" s="900"/>
      <c r="W1939" s="900"/>
      <c r="X1939" s="900"/>
      <c r="Z1939" s="900"/>
      <c r="AA1939" s="900"/>
      <c r="AB1939" s="900"/>
      <c r="AC1939" s="900"/>
    </row>
    <row r="1940" spans="9:29">
      <c r="I1940" s="900"/>
      <c r="K1940" s="900"/>
      <c r="Q1940" s="900"/>
      <c r="S1940" s="900"/>
      <c r="T1940" s="900"/>
      <c r="U1940" s="900"/>
      <c r="V1940" s="900"/>
      <c r="W1940" s="900"/>
      <c r="X1940" s="900"/>
      <c r="Z1940" s="900"/>
      <c r="AA1940" s="900"/>
      <c r="AB1940" s="900"/>
      <c r="AC1940" s="900"/>
    </row>
    <row r="1941" spans="9:29">
      <c r="I1941" s="900"/>
      <c r="K1941" s="900"/>
      <c r="Q1941" s="900"/>
      <c r="S1941" s="900"/>
      <c r="T1941" s="900"/>
      <c r="U1941" s="900"/>
      <c r="V1941" s="900"/>
      <c r="W1941" s="900"/>
      <c r="X1941" s="900"/>
      <c r="Z1941" s="900"/>
      <c r="AA1941" s="900"/>
      <c r="AB1941" s="900"/>
      <c r="AC1941" s="900"/>
    </row>
    <row r="1942" spans="9:29">
      <c r="I1942" s="900"/>
      <c r="K1942" s="900"/>
      <c r="Q1942" s="900"/>
      <c r="S1942" s="900"/>
      <c r="T1942" s="900"/>
      <c r="U1942" s="900"/>
      <c r="V1942" s="900"/>
      <c r="W1942" s="900"/>
      <c r="X1942" s="900"/>
      <c r="Z1942" s="900"/>
      <c r="AA1942" s="900"/>
      <c r="AB1942" s="900"/>
      <c r="AC1942" s="900"/>
    </row>
    <row r="1943" spans="9:29">
      <c r="I1943" s="900"/>
      <c r="K1943" s="900"/>
      <c r="Q1943" s="900"/>
      <c r="S1943" s="900"/>
      <c r="T1943" s="900"/>
      <c r="U1943" s="900"/>
      <c r="V1943" s="900"/>
      <c r="W1943" s="900"/>
      <c r="X1943" s="900"/>
      <c r="Z1943" s="900"/>
      <c r="AA1943" s="900"/>
      <c r="AB1943" s="900"/>
      <c r="AC1943" s="900"/>
    </row>
    <row r="1944" spans="9:29">
      <c r="I1944" s="900"/>
      <c r="K1944" s="900"/>
      <c r="Q1944" s="900"/>
      <c r="S1944" s="900"/>
      <c r="T1944" s="900"/>
      <c r="U1944" s="900"/>
      <c r="V1944" s="900"/>
      <c r="W1944" s="900"/>
      <c r="X1944" s="900"/>
      <c r="Z1944" s="900"/>
      <c r="AA1944" s="900"/>
      <c r="AB1944" s="900"/>
      <c r="AC1944" s="900"/>
    </row>
    <row r="1945" spans="9:29">
      <c r="I1945" s="900"/>
      <c r="K1945" s="900"/>
      <c r="Q1945" s="900"/>
      <c r="S1945" s="900"/>
      <c r="T1945" s="900"/>
      <c r="U1945" s="900"/>
      <c r="V1945" s="900"/>
      <c r="W1945" s="900"/>
      <c r="X1945" s="900"/>
      <c r="Z1945" s="900"/>
      <c r="AA1945" s="900"/>
      <c r="AB1945" s="900"/>
      <c r="AC1945" s="900"/>
    </row>
    <row r="1946" spans="9:29">
      <c r="I1946" s="900"/>
      <c r="K1946" s="900"/>
      <c r="Q1946" s="900"/>
      <c r="S1946" s="900"/>
      <c r="T1946" s="900"/>
      <c r="U1946" s="900"/>
      <c r="V1946" s="900"/>
      <c r="W1946" s="900"/>
      <c r="X1946" s="900"/>
      <c r="Z1946" s="900"/>
      <c r="AA1946" s="900"/>
      <c r="AB1946" s="900"/>
      <c r="AC1946" s="900"/>
    </row>
    <row r="1947" spans="9:29">
      <c r="I1947" s="900"/>
      <c r="K1947" s="900"/>
      <c r="Q1947" s="900"/>
      <c r="S1947" s="900"/>
      <c r="T1947" s="900"/>
      <c r="U1947" s="900"/>
      <c r="V1947" s="900"/>
      <c r="W1947" s="900"/>
      <c r="X1947" s="900"/>
      <c r="Z1947" s="900"/>
      <c r="AA1947" s="900"/>
      <c r="AB1947" s="900"/>
      <c r="AC1947" s="900"/>
    </row>
    <row r="1948" spans="9:29">
      <c r="I1948" s="900"/>
      <c r="K1948" s="900"/>
      <c r="Q1948" s="900"/>
      <c r="S1948" s="900"/>
      <c r="T1948" s="900"/>
      <c r="U1948" s="900"/>
      <c r="V1948" s="900"/>
      <c r="W1948" s="900"/>
      <c r="X1948" s="900"/>
      <c r="Z1948" s="900"/>
      <c r="AA1948" s="900"/>
      <c r="AB1948" s="900"/>
      <c r="AC1948" s="900"/>
    </row>
    <row r="1949" spans="9:29">
      <c r="I1949" s="900"/>
      <c r="K1949" s="900"/>
      <c r="Q1949" s="900"/>
      <c r="S1949" s="900"/>
      <c r="T1949" s="900"/>
      <c r="U1949" s="900"/>
      <c r="V1949" s="900"/>
      <c r="W1949" s="900"/>
      <c r="X1949" s="900"/>
      <c r="Z1949" s="900"/>
      <c r="AA1949" s="900"/>
      <c r="AB1949" s="900"/>
      <c r="AC1949" s="900"/>
    </row>
    <row r="1950" spans="9:29">
      <c r="I1950" s="900"/>
      <c r="K1950" s="900"/>
      <c r="Q1950" s="900"/>
      <c r="S1950" s="900"/>
      <c r="T1950" s="900"/>
      <c r="U1950" s="900"/>
      <c r="V1950" s="900"/>
      <c r="W1950" s="900"/>
      <c r="X1950" s="900"/>
      <c r="Z1950" s="900"/>
      <c r="AA1950" s="900"/>
      <c r="AB1950" s="900"/>
      <c r="AC1950" s="900"/>
    </row>
    <row r="1951" spans="9:29">
      <c r="I1951" s="900"/>
      <c r="K1951" s="900"/>
      <c r="Q1951" s="900"/>
      <c r="S1951" s="900"/>
      <c r="T1951" s="900"/>
      <c r="U1951" s="900"/>
      <c r="V1951" s="900"/>
      <c r="W1951" s="900"/>
      <c r="X1951" s="900"/>
      <c r="Z1951" s="900"/>
      <c r="AA1951" s="900"/>
      <c r="AB1951" s="900"/>
      <c r="AC1951" s="900"/>
    </row>
    <row r="1952" spans="9:29">
      <c r="I1952" s="900"/>
      <c r="K1952" s="900"/>
      <c r="Q1952" s="900"/>
      <c r="S1952" s="900"/>
      <c r="T1952" s="900"/>
      <c r="U1952" s="900"/>
      <c r="V1952" s="900"/>
      <c r="W1952" s="900"/>
      <c r="X1952" s="900"/>
      <c r="Z1952" s="900"/>
      <c r="AA1952" s="900"/>
      <c r="AB1952" s="900"/>
      <c r="AC1952" s="900"/>
    </row>
    <row r="1953" spans="9:29">
      <c r="I1953" s="900"/>
      <c r="K1953" s="900"/>
      <c r="Q1953" s="900"/>
      <c r="S1953" s="900"/>
      <c r="T1953" s="900"/>
      <c r="U1953" s="900"/>
      <c r="V1953" s="900"/>
      <c r="W1953" s="900"/>
      <c r="X1953" s="900"/>
      <c r="Z1953" s="900"/>
      <c r="AA1953" s="900"/>
      <c r="AB1953" s="900"/>
      <c r="AC1953" s="900"/>
    </row>
    <row r="1954" spans="9:29">
      <c r="I1954" s="900"/>
      <c r="K1954" s="900"/>
      <c r="Q1954" s="900"/>
      <c r="S1954" s="900"/>
      <c r="T1954" s="900"/>
      <c r="U1954" s="900"/>
      <c r="V1954" s="900"/>
      <c r="W1954" s="900"/>
      <c r="X1954" s="900"/>
      <c r="Z1954" s="900"/>
      <c r="AA1954" s="900"/>
      <c r="AB1954" s="900"/>
      <c r="AC1954" s="900"/>
    </row>
    <row r="1955" spans="9:29">
      <c r="I1955" s="900"/>
      <c r="K1955" s="900"/>
      <c r="Q1955" s="900"/>
      <c r="S1955" s="900"/>
      <c r="T1955" s="900"/>
      <c r="U1955" s="900"/>
      <c r="V1955" s="900"/>
      <c r="W1955" s="900"/>
      <c r="X1955" s="900"/>
      <c r="Z1955" s="900"/>
      <c r="AA1955" s="900"/>
      <c r="AB1955" s="900"/>
      <c r="AC1955" s="900"/>
    </row>
    <row r="1956" spans="9:29">
      <c r="I1956" s="900"/>
      <c r="K1956" s="900"/>
      <c r="Q1956" s="900"/>
      <c r="S1956" s="900"/>
      <c r="T1956" s="900"/>
      <c r="U1956" s="900"/>
      <c r="V1956" s="900"/>
      <c r="W1956" s="900"/>
      <c r="X1956" s="900"/>
      <c r="Z1956" s="900"/>
      <c r="AA1956" s="900"/>
      <c r="AB1956" s="900"/>
      <c r="AC1956" s="900"/>
    </row>
    <row r="1957" spans="9:29">
      <c r="I1957" s="900"/>
      <c r="K1957" s="900"/>
      <c r="Q1957" s="900"/>
      <c r="S1957" s="900"/>
      <c r="T1957" s="900"/>
      <c r="U1957" s="900"/>
      <c r="V1957" s="900"/>
      <c r="W1957" s="900"/>
      <c r="X1957" s="900"/>
      <c r="Z1957" s="900"/>
      <c r="AA1957" s="900"/>
      <c r="AB1957" s="900"/>
      <c r="AC1957" s="900"/>
    </row>
    <row r="1958" spans="9:29">
      <c r="I1958" s="900"/>
      <c r="K1958" s="900"/>
      <c r="Q1958" s="900"/>
      <c r="S1958" s="900"/>
      <c r="T1958" s="900"/>
      <c r="U1958" s="900"/>
      <c r="V1958" s="900"/>
      <c r="W1958" s="900"/>
      <c r="X1958" s="900"/>
      <c r="Z1958" s="900"/>
      <c r="AA1958" s="900"/>
      <c r="AB1958" s="900"/>
      <c r="AC1958" s="900"/>
    </row>
    <row r="1959" spans="9:29">
      <c r="I1959" s="900"/>
      <c r="K1959" s="900"/>
      <c r="Q1959" s="900"/>
      <c r="S1959" s="900"/>
      <c r="T1959" s="900"/>
      <c r="U1959" s="900"/>
      <c r="V1959" s="900"/>
      <c r="W1959" s="900"/>
      <c r="X1959" s="900"/>
      <c r="Z1959" s="900"/>
      <c r="AA1959" s="900"/>
      <c r="AB1959" s="900"/>
      <c r="AC1959" s="900"/>
    </row>
    <row r="1960" spans="9:29">
      <c r="I1960" s="900"/>
      <c r="K1960" s="900"/>
      <c r="Q1960" s="900"/>
      <c r="S1960" s="900"/>
      <c r="T1960" s="900"/>
      <c r="U1960" s="900"/>
      <c r="V1960" s="900"/>
      <c r="W1960" s="900"/>
      <c r="X1960" s="900"/>
      <c r="Z1960" s="900"/>
      <c r="AA1960" s="900"/>
      <c r="AB1960" s="900"/>
      <c r="AC1960" s="900"/>
    </row>
    <row r="1961" spans="9:29">
      <c r="I1961" s="900"/>
      <c r="K1961" s="900"/>
      <c r="Q1961" s="900"/>
      <c r="S1961" s="900"/>
      <c r="T1961" s="900"/>
      <c r="U1961" s="900"/>
      <c r="V1961" s="900"/>
      <c r="W1961" s="900"/>
      <c r="X1961" s="900"/>
      <c r="Z1961" s="900"/>
      <c r="AA1961" s="900"/>
      <c r="AB1961" s="900"/>
      <c r="AC1961" s="900"/>
    </row>
    <row r="1962" spans="9:29">
      <c r="I1962" s="900"/>
      <c r="K1962" s="900"/>
      <c r="Q1962" s="900"/>
      <c r="S1962" s="900"/>
      <c r="T1962" s="900"/>
      <c r="U1962" s="900"/>
      <c r="V1962" s="900"/>
      <c r="W1962" s="900"/>
      <c r="X1962" s="900"/>
      <c r="Z1962" s="900"/>
      <c r="AA1962" s="900"/>
      <c r="AB1962" s="900"/>
      <c r="AC1962" s="900"/>
    </row>
    <row r="1963" spans="9:29">
      <c r="I1963" s="900"/>
      <c r="K1963" s="900"/>
      <c r="Q1963" s="900"/>
      <c r="S1963" s="900"/>
      <c r="T1963" s="900"/>
      <c r="U1963" s="900"/>
      <c r="V1963" s="900"/>
      <c r="W1963" s="900"/>
      <c r="X1963" s="900"/>
      <c r="Z1963" s="900"/>
      <c r="AA1963" s="900"/>
      <c r="AB1963" s="900"/>
      <c r="AC1963" s="900"/>
    </row>
    <row r="1964" spans="9:29">
      <c r="I1964" s="900"/>
      <c r="K1964" s="900"/>
      <c r="Q1964" s="900"/>
      <c r="S1964" s="900"/>
      <c r="T1964" s="900"/>
      <c r="U1964" s="900"/>
      <c r="V1964" s="900"/>
      <c r="W1964" s="900"/>
      <c r="X1964" s="900"/>
      <c r="Z1964" s="900"/>
      <c r="AA1964" s="900"/>
      <c r="AB1964" s="900"/>
      <c r="AC1964" s="900"/>
    </row>
    <row r="1965" spans="9:29">
      <c r="I1965" s="900"/>
      <c r="K1965" s="900"/>
      <c r="Q1965" s="900"/>
      <c r="S1965" s="900"/>
      <c r="T1965" s="900"/>
      <c r="U1965" s="900"/>
      <c r="V1965" s="900"/>
      <c r="W1965" s="900"/>
      <c r="X1965" s="900"/>
      <c r="Z1965" s="900"/>
      <c r="AA1965" s="900"/>
      <c r="AB1965" s="900"/>
      <c r="AC1965" s="900"/>
    </row>
    <row r="1966" spans="9:29">
      <c r="I1966" s="900"/>
      <c r="K1966" s="900"/>
      <c r="Q1966" s="900"/>
      <c r="S1966" s="900"/>
      <c r="T1966" s="900"/>
      <c r="U1966" s="900"/>
      <c r="V1966" s="900"/>
      <c r="W1966" s="900"/>
      <c r="X1966" s="900"/>
      <c r="Z1966" s="900"/>
      <c r="AA1966" s="900"/>
      <c r="AB1966" s="900"/>
      <c r="AC1966" s="900"/>
    </row>
    <row r="1967" spans="9:29">
      <c r="I1967" s="900"/>
      <c r="K1967" s="900"/>
      <c r="Q1967" s="900"/>
      <c r="S1967" s="900"/>
      <c r="T1967" s="900"/>
      <c r="U1967" s="900"/>
      <c r="V1967" s="900"/>
      <c r="W1967" s="900"/>
      <c r="X1967" s="900"/>
      <c r="Z1967" s="900"/>
      <c r="AA1967" s="900"/>
      <c r="AB1967" s="900"/>
      <c r="AC1967" s="900"/>
    </row>
    <row r="1968" spans="9:29">
      <c r="I1968" s="900"/>
      <c r="K1968" s="900"/>
      <c r="Q1968" s="900"/>
      <c r="S1968" s="900"/>
      <c r="T1968" s="900"/>
      <c r="U1968" s="900"/>
      <c r="V1968" s="900"/>
      <c r="W1968" s="900"/>
      <c r="X1968" s="900"/>
      <c r="Z1968" s="900"/>
      <c r="AA1968" s="900"/>
      <c r="AB1968" s="900"/>
      <c r="AC1968" s="900"/>
    </row>
    <row r="1969" spans="9:29">
      <c r="I1969" s="900"/>
      <c r="K1969" s="900"/>
      <c r="Q1969" s="900"/>
      <c r="S1969" s="900"/>
      <c r="T1969" s="900"/>
      <c r="U1969" s="900"/>
      <c r="V1969" s="900"/>
      <c r="W1969" s="900"/>
      <c r="X1969" s="900"/>
      <c r="Z1969" s="900"/>
      <c r="AA1969" s="900"/>
      <c r="AB1969" s="900"/>
      <c r="AC1969" s="900"/>
    </row>
    <row r="1970" spans="9:29">
      <c r="I1970" s="900"/>
      <c r="K1970" s="900"/>
      <c r="Q1970" s="900"/>
      <c r="S1970" s="900"/>
      <c r="T1970" s="900"/>
      <c r="U1970" s="900"/>
      <c r="V1970" s="900"/>
      <c r="W1970" s="900"/>
      <c r="X1970" s="900"/>
      <c r="Z1970" s="900"/>
      <c r="AA1970" s="900"/>
      <c r="AB1970" s="900"/>
      <c r="AC1970" s="900"/>
    </row>
    <row r="1971" spans="9:29">
      <c r="I1971" s="900"/>
      <c r="K1971" s="900"/>
      <c r="Q1971" s="900"/>
      <c r="S1971" s="900"/>
      <c r="T1971" s="900"/>
      <c r="U1971" s="900"/>
      <c r="V1971" s="900"/>
      <c r="W1971" s="900"/>
      <c r="X1971" s="900"/>
      <c r="Z1971" s="900"/>
      <c r="AA1971" s="900"/>
      <c r="AB1971" s="900"/>
      <c r="AC1971" s="900"/>
    </row>
    <row r="1972" spans="9:29">
      <c r="I1972" s="900"/>
      <c r="K1972" s="900"/>
      <c r="Q1972" s="900"/>
      <c r="S1972" s="900"/>
      <c r="T1972" s="900"/>
      <c r="U1972" s="900"/>
      <c r="V1972" s="900"/>
      <c r="W1972" s="900"/>
      <c r="X1972" s="900"/>
      <c r="Z1972" s="900"/>
      <c r="AA1972" s="900"/>
      <c r="AB1972" s="900"/>
      <c r="AC1972" s="900"/>
    </row>
    <row r="1973" spans="9:29">
      <c r="I1973" s="900"/>
      <c r="K1973" s="900"/>
      <c r="Q1973" s="900"/>
      <c r="S1973" s="900"/>
      <c r="T1973" s="900"/>
      <c r="U1973" s="900"/>
      <c r="V1973" s="900"/>
      <c r="W1973" s="900"/>
      <c r="X1973" s="900"/>
      <c r="Z1973" s="900"/>
      <c r="AA1973" s="900"/>
      <c r="AB1973" s="900"/>
      <c r="AC1973" s="900"/>
    </row>
    <row r="1974" spans="9:29">
      <c r="I1974" s="900"/>
      <c r="K1974" s="900"/>
      <c r="Q1974" s="900"/>
      <c r="S1974" s="900"/>
      <c r="T1974" s="900"/>
      <c r="U1974" s="900"/>
      <c r="V1974" s="900"/>
      <c r="W1974" s="900"/>
      <c r="X1974" s="900"/>
      <c r="Z1974" s="900"/>
      <c r="AA1974" s="900"/>
      <c r="AB1974" s="900"/>
      <c r="AC1974" s="900"/>
    </row>
    <row r="1975" spans="9:29">
      <c r="I1975" s="900"/>
      <c r="K1975" s="900"/>
      <c r="Q1975" s="900"/>
      <c r="S1975" s="900"/>
      <c r="T1975" s="900"/>
      <c r="U1975" s="900"/>
      <c r="V1975" s="900"/>
      <c r="W1975" s="900"/>
      <c r="X1975" s="900"/>
      <c r="Z1975" s="900"/>
      <c r="AA1975" s="900"/>
      <c r="AB1975" s="900"/>
      <c r="AC1975" s="900"/>
    </row>
    <row r="1976" spans="9:29">
      <c r="I1976" s="900"/>
      <c r="K1976" s="900"/>
      <c r="Q1976" s="900"/>
      <c r="S1976" s="900"/>
      <c r="T1976" s="900"/>
      <c r="U1976" s="900"/>
      <c r="V1976" s="900"/>
      <c r="W1976" s="900"/>
      <c r="X1976" s="900"/>
      <c r="Z1976" s="900"/>
      <c r="AA1976" s="900"/>
      <c r="AB1976" s="900"/>
      <c r="AC1976" s="900"/>
    </row>
    <row r="1977" spans="9:29">
      <c r="I1977" s="900"/>
      <c r="K1977" s="900"/>
      <c r="Q1977" s="900"/>
      <c r="S1977" s="900"/>
      <c r="T1977" s="900"/>
      <c r="U1977" s="900"/>
      <c r="V1977" s="900"/>
      <c r="W1977" s="900"/>
      <c r="X1977" s="900"/>
      <c r="Z1977" s="900"/>
      <c r="AA1977" s="900"/>
      <c r="AB1977" s="900"/>
      <c r="AC1977" s="900"/>
    </row>
    <row r="1978" spans="9:29">
      <c r="I1978" s="900"/>
      <c r="K1978" s="900"/>
      <c r="Q1978" s="900"/>
      <c r="S1978" s="900"/>
      <c r="T1978" s="900"/>
      <c r="U1978" s="900"/>
      <c r="V1978" s="900"/>
      <c r="W1978" s="900"/>
      <c r="X1978" s="900"/>
      <c r="Z1978" s="900"/>
      <c r="AA1978" s="900"/>
      <c r="AB1978" s="900"/>
      <c r="AC1978" s="900"/>
    </row>
    <row r="1979" spans="9:29">
      <c r="I1979" s="900"/>
      <c r="K1979" s="900"/>
      <c r="Q1979" s="900"/>
      <c r="S1979" s="900"/>
      <c r="T1979" s="900"/>
      <c r="U1979" s="900"/>
      <c r="V1979" s="900"/>
      <c r="W1979" s="900"/>
      <c r="X1979" s="900"/>
      <c r="Z1979" s="900"/>
      <c r="AA1979" s="900"/>
      <c r="AB1979" s="900"/>
      <c r="AC1979" s="900"/>
    </row>
    <row r="1980" spans="9:29">
      <c r="I1980" s="900"/>
      <c r="K1980" s="900"/>
      <c r="Q1980" s="900"/>
      <c r="S1980" s="900"/>
      <c r="T1980" s="900"/>
      <c r="U1980" s="900"/>
      <c r="V1980" s="900"/>
      <c r="W1980" s="900"/>
      <c r="X1980" s="900"/>
      <c r="Z1980" s="900"/>
      <c r="AA1980" s="900"/>
      <c r="AB1980" s="900"/>
      <c r="AC1980" s="900"/>
    </row>
    <row r="1981" spans="9:29">
      <c r="I1981" s="900"/>
      <c r="K1981" s="900"/>
      <c r="Q1981" s="900"/>
      <c r="S1981" s="900"/>
      <c r="T1981" s="900"/>
      <c r="U1981" s="900"/>
      <c r="V1981" s="900"/>
      <c r="W1981" s="900"/>
      <c r="X1981" s="900"/>
      <c r="Z1981" s="900"/>
      <c r="AA1981" s="900"/>
      <c r="AB1981" s="900"/>
      <c r="AC1981" s="900"/>
    </row>
    <row r="1982" spans="9:29">
      <c r="I1982" s="900"/>
      <c r="K1982" s="900"/>
      <c r="Q1982" s="900"/>
      <c r="S1982" s="900"/>
      <c r="T1982" s="900"/>
      <c r="U1982" s="900"/>
      <c r="V1982" s="900"/>
      <c r="W1982" s="900"/>
      <c r="X1982" s="900"/>
      <c r="Z1982" s="900"/>
      <c r="AA1982" s="900"/>
      <c r="AB1982" s="900"/>
      <c r="AC1982" s="900"/>
    </row>
    <row r="1983" spans="9:29">
      <c r="I1983" s="900"/>
      <c r="K1983" s="900"/>
      <c r="Q1983" s="900"/>
      <c r="S1983" s="900"/>
      <c r="T1983" s="900"/>
      <c r="U1983" s="900"/>
      <c r="V1983" s="900"/>
      <c r="W1983" s="900"/>
      <c r="X1983" s="900"/>
      <c r="Z1983" s="900"/>
      <c r="AA1983" s="900"/>
      <c r="AB1983" s="900"/>
      <c r="AC1983" s="900"/>
    </row>
    <row r="1984" spans="9:29">
      <c r="I1984" s="900"/>
      <c r="K1984" s="900"/>
      <c r="Q1984" s="900"/>
      <c r="S1984" s="900"/>
      <c r="T1984" s="900"/>
      <c r="U1984" s="900"/>
      <c r="V1984" s="900"/>
      <c r="W1984" s="900"/>
      <c r="X1984" s="900"/>
      <c r="Z1984" s="900"/>
      <c r="AA1984" s="900"/>
      <c r="AB1984" s="900"/>
      <c r="AC1984" s="900"/>
    </row>
    <row r="1985" spans="9:29">
      <c r="I1985" s="900"/>
      <c r="K1985" s="900"/>
      <c r="Q1985" s="900"/>
      <c r="S1985" s="900"/>
      <c r="T1985" s="900"/>
      <c r="U1985" s="900"/>
      <c r="V1985" s="900"/>
      <c r="W1985" s="900"/>
      <c r="X1985" s="900"/>
      <c r="Z1985" s="900"/>
      <c r="AA1985" s="900"/>
      <c r="AB1985" s="900"/>
      <c r="AC1985" s="900"/>
    </row>
    <row r="1986" spans="9:29">
      <c r="I1986" s="900"/>
      <c r="K1986" s="900"/>
      <c r="Q1986" s="900"/>
      <c r="S1986" s="900"/>
      <c r="T1986" s="900"/>
      <c r="U1986" s="900"/>
      <c r="V1986" s="900"/>
      <c r="W1986" s="900"/>
      <c r="X1986" s="900"/>
      <c r="Z1986" s="900"/>
      <c r="AA1986" s="900"/>
      <c r="AB1986" s="900"/>
      <c r="AC1986" s="900"/>
    </row>
    <row r="1987" spans="9:29">
      <c r="I1987" s="900"/>
      <c r="K1987" s="900"/>
      <c r="Q1987" s="900"/>
      <c r="S1987" s="900"/>
      <c r="T1987" s="900"/>
      <c r="U1987" s="900"/>
      <c r="V1987" s="900"/>
      <c r="W1987" s="900"/>
      <c r="X1987" s="900"/>
      <c r="Z1987" s="900"/>
      <c r="AA1987" s="900"/>
      <c r="AB1987" s="900"/>
      <c r="AC1987" s="900"/>
    </row>
    <row r="1988" spans="9:29">
      <c r="I1988" s="900"/>
      <c r="K1988" s="900"/>
      <c r="Q1988" s="900"/>
      <c r="S1988" s="900"/>
      <c r="T1988" s="900"/>
      <c r="U1988" s="900"/>
      <c r="V1988" s="900"/>
      <c r="W1988" s="900"/>
      <c r="X1988" s="900"/>
      <c r="Z1988" s="900"/>
      <c r="AA1988" s="900"/>
      <c r="AB1988" s="900"/>
      <c r="AC1988" s="900"/>
    </row>
    <row r="1989" spans="9:29">
      <c r="I1989" s="900"/>
      <c r="K1989" s="900"/>
      <c r="Q1989" s="900"/>
      <c r="S1989" s="900"/>
      <c r="T1989" s="900"/>
      <c r="U1989" s="900"/>
      <c r="V1989" s="900"/>
      <c r="W1989" s="900"/>
      <c r="X1989" s="900"/>
      <c r="Z1989" s="900"/>
      <c r="AA1989" s="900"/>
      <c r="AB1989" s="900"/>
      <c r="AC1989" s="900"/>
    </row>
    <row r="1990" spans="9:29">
      <c r="I1990" s="900"/>
      <c r="K1990" s="900"/>
      <c r="Q1990" s="900"/>
      <c r="S1990" s="900"/>
      <c r="T1990" s="900"/>
      <c r="U1990" s="900"/>
      <c r="V1990" s="900"/>
      <c r="W1990" s="900"/>
      <c r="X1990" s="900"/>
      <c r="Z1990" s="900"/>
      <c r="AA1990" s="900"/>
      <c r="AB1990" s="900"/>
      <c r="AC1990" s="900"/>
    </row>
    <row r="1991" spans="9:29">
      <c r="I1991" s="900"/>
      <c r="K1991" s="900"/>
      <c r="Q1991" s="900"/>
      <c r="S1991" s="900"/>
      <c r="T1991" s="900"/>
      <c r="U1991" s="900"/>
      <c r="V1991" s="900"/>
      <c r="W1991" s="900"/>
      <c r="X1991" s="900"/>
      <c r="Z1991" s="900"/>
      <c r="AA1991" s="900"/>
      <c r="AB1991" s="900"/>
      <c r="AC1991" s="900"/>
    </row>
    <row r="1992" spans="9:29">
      <c r="I1992" s="900"/>
      <c r="K1992" s="900"/>
      <c r="Q1992" s="900"/>
      <c r="S1992" s="900"/>
      <c r="T1992" s="900"/>
      <c r="U1992" s="900"/>
      <c r="V1992" s="900"/>
      <c r="W1992" s="900"/>
      <c r="X1992" s="900"/>
      <c r="Z1992" s="900"/>
      <c r="AA1992" s="900"/>
      <c r="AB1992" s="900"/>
      <c r="AC1992" s="900"/>
    </row>
    <row r="1993" spans="9:29">
      <c r="I1993" s="900"/>
      <c r="K1993" s="900"/>
      <c r="Q1993" s="900"/>
      <c r="S1993" s="900"/>
      <c r="T1993" s="900"/>
      <c r="U1993" s="900"/>
      <c r="V1993" s="900"/>
      <c r="W1993" s="900"/>
      <c r="X1993" s="900"/>
      <c r="Z1993" s="900"/>
      <c r="AA1993" s="900"/>
      <c r="AB1993" s="900"/>
      <c r="AC1993" s="900"/>
    </row>
    <row r="1994" spans="9:29">
      <c r="I1994" s="900"/>
      <c r="K1994" s="900"/>
      <c r="Q1994" s="900"/>
      <c r="S1994" s="900"/>
      <c r="T1994" s="900"/>
      <c r="U1994" s="900"/>
      <c r="V1994" s="900"/>
      <c r="W1994" s="900"/>
      <c r="X1994" s="900"/>
      <c r="Z1994" s="900"/>
      <c r="AA1994" s="900"/>
      <c r="AB1994" s="900"/>
      <c r="AC1994" s="900"/>
    </row>
    <row r="1995" spans="9:29">
      <c r="I1995" s="900"/>
      <c r="K1995" s="900"/>
      <c r="Q1995" s="900"/>
      <c r="S1995" s="900"/>
      <c r="T1995" s="900"/>
      <c r="U1995" s="900"/>
      <c r="V1995" s="900"/>
      <c r="W1995" s="900"/>
      <c r="X1995" s="900"/>
      <c r="Z1995" s="900"/>
      <c r="AA1995" s="900"/>
      <c r="AB1995" s="900"/>
      <c r="AC1995" s="900"/>
    </row>
    <row r="1996" spans="9:29">
      <c r="I1996" s="900"/>
      <c r="K1996" s="900"/>
      <c r="Q1996" s="900"/>
      <c r="S1996" s="900"/>
      <c r="T1996" s="900"/>
      <c r="U1996" s="900"/>
      <c r="V1996" s="900"/>
      <c r="W1996" s="900"/>
      <c r="X1996" s="900"/>
      <c r="Z1996" s="900"/>
      <c r="AA1996" s="900"/>
      <c r="AB1996" s="900"/>
      <c r="AC1996" s="900"/>
    </row>
    <row r="1997" spans="9:29">
      <c r="I1997" s="900"/>
      <c r="K1997" s="900"/>
      <c r="Q1997" s="900"/>
      <c r="S1997" s="900"/>
      <c r="T1997" s="900"/>
      <c r="U1997" s="900"/>
      <c r="V1997" s="900"/>
      <c r="W1997" s="900"/>
      <c r="X1997" s="900"/>
      <c r="Z1997" s="900"/>
      <c r="AA1997" s="900"/>
      <c r="AB1997" s="900"/>
      <c r="AC1997" s="900"/>
    </row>
    <row r="1998" spans="9:29">
      <c r="I1998" s="900"/>
      <c r="K1998" s="900"/>
      <c r="Q1998" s="900"/>
      <c r="S1998" s="900"/>
      <c r="T1998" s="900"/>
      <c r="U1998" s="900"/>
      <c r="V1998" s="900"/>
      <c r="W1998" s="900"/>
      <c r="X1998" s="900"/>
      <c r="Z1998" s="900"/>
      <c r="AA1998" s="900"/>
      <c r="AB1998" s="900"/>
      <c r="AC1998" s="900"/>
    </row>
    <row r="1999" spans="9:29">
      <c r="I1999" s="900"/>
      <c r="K1999" s="900"/>
      <c r="Q1999" s="900"/>
      <c r="S1999" s="900"/>
      <c r="T1999" s="900"/>
      <c r="U1999" s="900"/>
      <c r="V1999" s="900"/>
      <c r="W1999" s="900"/>
      <c r="X1999" s="900"/>
      <c r="Z1999" s="900"/>
      <c r="AA1999" s="900"/>
      <c r="AB1999" s="900"/>
      <c r="AC1999" s="900"/>
    </row>
    <row r="2000" spans="9:29">
      <c r="I2000" s="900"/>
      <c r="K2000" s="900"/>
      <c r="Q2000" s="900"/>
      <c r="S2000" s="900"/>
      <c r="T2000" s="900"/>
      <c r="U2000" s="900"/>
      <c r="V2000" s="900"/>
      <c r="W2000" s="900"/>
      <c r="X2000" s="900"/>
      <c r="Z2000" s="900"/>
      <c r="AA2000" s="900"/>
      <c r="AB2000" s="900"/>
      <c r="AC2000" s="900"/>
    </row>
    <row r="2001" spans="9:29">
      <c r="I2001" s="900"/>
      <c r="K2001" s="900"/>
      <c r="Q2001" s="900"/>
      <c r="S2001" s="900"/>
      <c r="T2001" s="900"/>
      <c r="U2001" s="900"/>
      <c r="V2001" s="900"/>
      <c r="W2001" s="900"/>
      <c r="X2001" s="900"/>
      <c r="Z2001" s="900"/>
      <c r="AA2001" s="900"/>
      <c r="AB2001" s="900"/>
      <c r="AC2001" s="900"/>
    </row>
    <row r="2002" spans="9:29">
      <c r="I2002" s="900"/>
      <c r="K2002" s="900"/>
      <c r="Q2002" s="900"/>
      <c r="S2002" s="900"/>
      <c r="T2002" s="900"/>
      <c r="U2002" s="900"/>
      <c r="V2002" s="900"/>
      <c r="W2002" s="900"/>
      <c r="X2002" s="900"/>
      <c r="Z2002" s="900"/>
      <c r="AA2002" s="900"/>
      <c r="AB2002" s="900"/>
      <c r="AC2002" s="900"/>
    </row>
    <row r="2003" spans="9:29">
      <c r="I2003" s="900"/>
      <c r="K2003" s="900"/>
      <c r="Q2003" s="900"/>
      <c r="S2003" s="900"/>
      <c r="T2003" s="900"/>
      <c r="U2003" s="900"/>
      <c r="V2003" s="900"/>
      <c r="W2003" s="900"/>
      <c r="X2003" s="900"/>
      <c r="Z2003" s="900"/>
      <c r="AA2003" s="900"/>
      <c r="AB2003" s="900"/>
      <c r="AC2003" s="900"/>
    </row>
    <row r="2004" spans="9:29">
      <c r="I2004" s="900"/>
      <c r="K2004" s="900"/>
      <c r="Q2004" s="900"/>
      <c r="S2004" s="900"/>
      <c r="T2004" s="900"/>
      <c r="U2004" s="900"/>
      <c r="V2004" s="900"/>
      <c r="W2004" s="900"/>
      <c r="X2004" s="900"/>
      <c r="Z2004" s="900"/>
      <c r="AA2004" s="900"/>
      <c r="AB2004" s="900"/>
      <c r="AC2004" s="900"/>
    </row>
    <row r="2005" spans="9:29">
      <c r="I2005" s="900"/>
      <c r="K2005" s="900"/>
      <c r="Q2005" s="900"/>
      <c r="S2005" s="900"/>
      <c r="T2005" s="900"/>
      <c r="U2005" s="900"/>
      <c r="V2005" s="900"/>
      <c r="W2005" s="900"/>
      <c r="X2005" s="900"/>
      <c r="Z2005" s="900"/>
      <c r="AA2005" s="900"/>
      <c r="AB2005" s="900"/>
      <c r="AC2005" s="900"/>
    </row>
    <row r="2006" spans="9:29">
      <c r="I2006" s="900"/>
      <c r="K2006" s="900"/>
      <c r="Q2006" s="900"/>
      <c r="S2006" s="900"/>
      <c r="T2006" s="900"/>
      <c r="U2006" s="900"/>
      <c r="V2006" s="900"/>
      <c r="W2006" s="900"/>
      <c r="X2006" s="900"/>
      <c r="Z2006" s="900"/>
      <c r="AA2006" s="900"/>
      <c r="AB2006" s="900"/>
      <c r="AC2006" s="900"/>
    </row>
    <row r="2007" spans="9:29">
      <c r="I2007" s="900"/>
      <c r="K2007" s="900"/>
      <c r="Q2007" s="900"/>
      <c r="S2007" s="900"/>
      <c r="T2007" s="900"/>
      <c r="U2007" s="900"/>
      <c r="V2007" s="900"/>
      <c r="W2007" s="900"/>
      <c r="X2007" s="900"/>
      <c r="Z2007" s="900"/>
      <c r="AA2007" s="900"/>
      <c r="AB2007" s="900"/>
      <c r="AC2007" s="900"/>
    </row>
    <row r="2008" spans="9:29">
      <c r="I2008" s="900"/>
      <c r="K2008" s="900"/>
      <c r="Q2008" s="900"/>
      <c r="S2008" s="900"/>
      <c r="T2008" s="900"/>
      <c r="U2008" s="900"/>
      <c r="V2008" s="900"/>
      <c r="W2008" s="900"/>
      <c r="X2008" s="900"/>
      <c r="Z2008" s="900"/>
      <c r="AA2008" s="900"/>
      <c r="AB2008" s="900"/>
      <c r="AC2008" s="900"/>
    </row>
    <row r="2009" spans="9:29">
      <c r="I2009" s="900"/>
      <c r="K2009" s="900"/>
      <c r="Q2009" s="900"/>
      <c r="S2009" s="900"/>
      <c r="T2009" s="900"/>
      <c r="U2009" s="900"/>
      <c r="V2009" s="900"/>
      <c r="W2009" s="900"/>
      <c r="X2009" s="900"/>
      <c r="Z2009" s="900"/>
      <c r="AA2009" s="900"/>
      <c r="AB2009" s="900"/>
      <c r="AC2009" s="900"/>
    </row>
    <row r="2010" spans="9:29">
      <c r="I2010" s="900"/>
      <c r="K2010" s="900"/>
      <c r="Q2010" s="900"/>
      <c r="S2010" s="900"/>
      <c r="T2010" s="900"/>
      <c r="U2010" s="900"/>
      <c r="V2010" s="900"/>
      <c r="W2010" s="900"/>
      <c r="X2010" s="900"/>
      <c r="Z2010" s="900"/>
      <c r="AA2010" s="900"/>
      <c r="AB2010" s="900"/>
      <c r="AC2010" s="900"/>
    </row>
    <row r="2011" spans="9:29">
      <c r="I2011" s="900"/>
      <c r="K2011" s="900"/>
      <c r="Q2011" s="900"/>
      <c r="S2011" s="900"/>
      <c r="T2011" s="900"/>
      <c r="U2011" s="900"/>
      <c r="V2011" s="900"/>
      <c r="W2011" s="900"/>
      <c r="X2011" s="900"/>
      <c r="Z2011" s="900"/>
      <c r="AA2011" s="900"/>
      <c r="AB2011" s="900"/>
      <c r="AC2011" s="900"/>
    </row>
    <row r="2012" spans="9:29">
      <c r="I2012" s="900"/>
      <c r="K2012" s="900"/>
      <c r="Q2012" s="900"/>
      <c r="S2012" s="900"/>
      <c r="T2012" s="900"/>
      <c r="U2012" s="900"/>
      <c r="V2012" s="900"/>
      <c r="W2012" s="900"/>
      <c r="X2012" s="900"/>
      <c r="Z2012" s="900"/>
      <c r="AA2012" s="900"/>
      <c r="AB2012" s="900"/>
      <c r="AC2012" s="900"/>
    </row>
    <row r="2013" spans="9:29">
      <c r="I2013" s="900"/>
      <c r="K2013" s="900"/>
      <c r="Q2013" s="900"/>
      <c r="S2013" s="900"/>
      <c r="T2013" s="900"/>
      <c r="U2013" s="900"/>
      <c r="V2013" s="900"/>
      <c r="W2013" s="900"/>
      <c r="X2013" s="900"/>
      <c r="Z2013" s="900"/>
      <c r="AA2013" s="900"/>
      <c r="AB2013" s="900"/>
      <c r="AC2013" s="900"/>
    </row>
    <row r="2014" spans="9:29">
      <c r="I2014" s="900"/>
      <c r="K2014" s="900"/>
      <c r="Q2014" s="900"/>
      <c r="S2014" s="900"/>
      <c r="T2014" s="900"/>
      <c r="U2014" s="900"/>
      <c r="V2014" s="900"/>
      <c r="W2014" s="900"/>
      <c r="X2014" s="900"/>
      <c r="Z2014" s="900"/>
      <c r="AA2014" s="900"/>
      <c r="AB2014" s="900"/>
      <c r="AC2014" s="900"/>
    </row>
    <row r="2015" spans="9:29">
      <c r="I2015" s="900"/>
      <c r="K2015" s="900"/>
      <c r="Q2015" s="900"/>
      <c r="S2015" s="900"/>
      <c r="T2015" s="900"/>
      <c r="U2015" s="900"/>
      <c r="V2015" s="900"/>
      <c r="W2015" s="900"/>
      <c r="X2015" s="900"/>
      <c r="Z2015" s="900"/>
      <c r="AA2015" s="900"/>
      <c r="AB2015" s="900"/>
      <c r="AC2015" s="900"/>
    </row>
    <row r="2016" spans="9:29">
      <c r="I2016" s="900"/>
      <c r="K2016" s="900"/>
      <c r="Q2016" s="900"/>
      <c r="S2016" s="900"/>
      <c r="T2016" s="900"/>
      <c r="U2016" s="900"/>
      <c r="V2016" s="900"/>
      <c r="W2016" s="900"/>
      <c r="X2016" s="900"/>
      <c r="Z2016" s="900"/>
      <c r="AA2016" s="900"/>
      <c r="AB2016" s="900"/>
      <c r="AC2016" s="900"/>
    </row>
    <row r="2017" spans="9:29">
      <c r="I2017" s="900"/>
      <c r="K2017" s="900"/>
      <c r="Q2017" s="900"/>
      <c r="S2017" s="900"/>
      <c r="T2017" s="900"/>
      <c r="U2017" s="900"/>
      <c r="V2017" s="900"/>
      <c r="W2017" s="900"/>
      <c r="X2017" s="900"/>
      <c r="Z2017" s="900"/>
      <c r="AA2017" s="900"/>
      <c r="AB2017" s="900"/>
      <c r="AC2017" s="900"/>
    </row>
    <row r="2018" spans="9:29">
      <c r="I2018" s="900"/>
      <c r="K2018" s="900"/>
      <c r="Q2018" s="900"/>
      <c r="S2018" s="900"/>
      <c r="T2018" s="900"/>
      <c r="U2018" s="900"/>
      <c r="V2018" s="900"/>
      <c r="W2018" s="900"/>
      <c r="X2018" s="900"/>
      <c r="Z2018" s="900"/>
      <c r="AA2018" s="900"/>
      <c r="AB2018" s="900"/>
      <c r="AC2018" s="900"/>
    </row>
    <row r="2019" spans="9:29">
      <c r="I2019" s="900"/>
      <c r="K2019" s="900"/>
      <c r="Q2019" s="900"/>
      <c r="S2019" s="900"/>
      <c r="T2019" s="900"/>
      <c r="U2019" s="900"/>
      <c r="V2019" s="900"/>
      <c r="W2019" s="900"/>
      <c r="X2019" s="900"/>
      <c r="Z2019" s="900"/>
      <c r="AA2019" s="900"/>
      <c r="AB2019" s="900"/>
      <c r="AC2019" s="900"/>
    </row>
    <row r="2020" spans="9:29">
      <c r="I2020" s="900"/>
      <c r="K2020" s="900"/>
      <c r="Q2020" s="900"/>
      <c r="S2020" s="900"/>
      <c r="T2020" s="900"/>
      <c r="U2020" s="900"/>
      <c r="V2020" s="900"/>
      <c r="W2020" s="900"/>
      <c r="X2020" s="900"/>
      <c r="Z2020" s="900"/>
      <c r="AA2020" s="900"/>
      <c r="AB2020" s="900"/>
      <c r="AC2020" s="900"/>
    </row>
    <row r="2021" spans="9:29">
      <c r="I2021" s="900"/>
      <c r="K2021" s="900"/>
      <c r="Q2021" s="900"/>
      <c r="S2021" s="900"/>
      <c r="T2021" s="900"/>
      <c r="U2021" s="900"/>
      <c r="V2021" s="900"/>
      <c r="W2021" s="900"/>
      <c r="X2021" s="900"/>
      <c r="Z2021" s="900"/>
      <c r="AA2021" s="900"/>
      <c r="AB2021" s="900"/>
      <c r="AC2021" s="900"/>
    </row>
    <row r="2022" spans="9:29">
      <c r="I2022" s="900"/>
      <c r="K2022" s="900"/>
      <c r="Q2022" s="900"/>
      <c r="S2022" s="900"/>
      <c r="T2022" s="900"/>
      <c r="U2022" s="900"/>
      <c r="V2022" s="900"/>
      <c r="W2022" s="900"/>
      <c r="X2022" s="900"/>
      <c r="Z2022" s="900"/>
      <c r="AA2022" s="900"/>
      <c r="AB2022" s="900"/>
      <c r="AC2022" s="900"/>
    </row>
    <row r="2023" spans="9:29">
      <c r="I2023" s="900"/>
      <c r="K2023" s="900"/>
      <c r="Q2023" s="900"/>
      <c r="S2023" s="900"/>
      <c r="T2023" s="900"/>
      <c r="U2023" s="900"/>
      <c r="V2023" s="900"/>
      <c r="W2023" s="900"/>
      <c r="X2023" s="900"/>
      <c r="Z2023" s="900"/>
      <c r="AA2023" s="900"/>
      <c r="AB2023" s="900"/>
      <c r="AC2023" s="900"/>
    </row>
    <row r="2024" spans="9:29">
      <c r="I2024" s="900"/>
      <c r="K2024" s="900"/>
      <c r="Q2024" s="900"/>
      <c r="S2024" s="900"/>
      <c r="T2024" s="900"/>
      <c r="U2024" s="900"/>
      <c r="V2024" s="900"/>
      <c r="W2024" s="900"/>
      <c r="X2024" s="900"/>
      <c r="Z2024" s="900"/>
      <c r="AA2024" s="900"/>
      <c r="AB2024" s="900"/>
      <c r="AC2024" s="900"/>
    </row>
    <row r="2025" spans="9:29">
      <c r="I2025" s="900"/>
      <c r="K2025" s="900"/>
      <c r="Q2025" s="900"/>
      <c r="S2025" s="900"/>
      <c r="T2025" s="900"/>
      <c r="U2025" s="900"/>
      <c r="V2025" s="900"/>
      <c r="W2025" s="900"/>
      <c r="X2025" s="900"/>
      <c r="Z2025" s="900"/>
      <c r="AA2025" s="900"/>
      <c r="AB2025" s="900"/>
      <c r="AC2025" s="900"/>
    </row>
    <row r="2026" spans="9:29">
      <c r="I2026" s="900"/>
      <c r="K2026" s="900"/>
      <c r="Q2026" s="900"/>
      <c r="S2026" s="900"/>
      <c r="T2026" s="900"/>
      <c r="U2026" s="900"/>
      <c r="V2026" s="900"/>
      <c r="W2026" s="900"/>
      <c r="X2026" s="900"/>
      <c r="Z2026" s="900"/>
      <c r="AA2026" s="900"/>
      <c r="AB2026" s="900"/>
      <c r="AC2026" s="900"/>
    </row>
    <row r="2027" spans="9:29">
      <c r="I2027" s="900"/>
      <c r="K2027" s="900"/>
      <c r="Q2027" s="900"/>
      <c r="S2027" s="900"/>
      <c r="T2027" s="900"/>
      <c r="U2027" s="900"/>
      <c r="V2027" s="900"/>
      <c r="W2027" s="900"/>
      <c r="X2027" s="900"/>
      <c r="Z2027" s="900"/>
      <c r="AA2027" s="900"/>
      <c r="AB2027" s="900"/>
      <c r="AC2027" s="900"/>
    </row>
    <row r="2028" spans="9:29">
      <c r="I2028" s="900"/>
      <c r="K2028" s="900"/>
      <c r="Q2028" s="900"/>
      <c r="S2028" s="900"/>
      <c r="T2028" s="900"/>
      <c r="U2028" s="900"/>
      <c r="V2028" s="900"/>
      <c r="W2028" s="900"/>
      <c r="X2028" s="900"/>
      <c r="Z2028" s="900"/>
      <c r="AA2028" s="900"/>
      <c r="AB2028" s="900"/>
      <c r="AC2028" s="900"/>
    </row>
    <row r="2029" spans="9:29">
      <c r="I2029" s="900"/>
      <c r="K2029" s="900"/>
      <c r="Q2029" s="900"/>
      <c r="S2029" s="900"/>
      <c r="T2029" s="900"/>
      <c r="U2029" s="900"/>
      <c r="V2029" s="900"/>
      <c r="W2029" s="900"/>
      <c r="X2029" s="900"/>
      <c r="Z2029" s="900"/>
      <c r="AA2029" s="900"/>
      <c r="AB2029" s="900"/>
      <c r="AC2029" s="900"/>
    </row>
    <row r="2030" spans="9:29">
      <c r="I2030" s="900"/>
      <c r="K2030" s="900"/>
      <c r="Q2030" s="900"/>
      <c r="S2030" s="900"/>
      <c r="T2030" s="900"/>
      <c r="U2030" s="900"/>
      <c r="V2030" s="900"/>
      <c r="W2030" s="900"/>
      <c r="X2030" s="900"/>
      <c r="Z2030" s="900"/>
      <c r="AA2030" s="900"/>
      <c r="AB2030" s="900"/>
      <c r="AC2030" s="900"/>
    </row>
    <row r="2031" spans="9:29">
      <c r="I2031" s="900"/>
      <c r="K2031" s="900"/>
      <c r="Q2031" s="900"/>
      <c r="S2031" s="900"/>
      <c r="T2031" s="900"/>
      <c r="U2031" s="900"/>
      <c r="V2031" s="900"/>
      <c r="W2031" s="900"/>
      <c r="X2031" s="900"/>
      <c r="Z2031" s="900"/>
      <c r="AA2031" s="900"/>
      <c r="AB2031" s="900"/>
      <c r="AC2031" s="900"/>
    </row>
    <row r="2032" spans="9:29">
      <c r="I2032" s="900"/>
      <c r="K2032" s="900"/>
      <c r="Q2032" s="900"/>
      <c r="S2032" s="900"/>
      <c r="T2032" s="900"/>
      <c r="U2032" s="900"/>
      <c r="V2032" s="900"/>
      <c r="W2032" s="900"/>
      <c r="X2032" s="900"/>
      <c r="Z2032" s="900"/>
      <c r="AA2032" s="900"/>
      <c r="AB2032" s="900"/>
      <c r="AC2032" s="900"/>
    </row>
    <row r="2033" spans="9:29">
      <c r="I2033" s="900"/>
      <c r="K2033" s="900"/>
      <c r="Q2033" s="900"/>
      <c r="S2033" s="900"/>
      <c r="T2033" s="900"/>
      <c r="U2033" s="900"/>
      <c r="V2033" s="900"/>
      <c r="W2033" s="900"/>
      <c r="X2033" s="900"/>
      <c r="Z2033" s="900"/>
      <c r="AA2033" s="900"/>
      <c r="AB2033" s="900"/>
      <c r="AC2033" s="900"/>
    </row>
    <row r="2034" spans="9:29">
      <c r="I2034" s="900"/>
      <c r="K2034" s="900"/>
      <c r="Q2034" s="900"/>
      <c r="S2034" s="900"/>
      <c r="T2034" s="900"/>
      <c r="U2034" s="900"/>
      <c r="V2034" s="900"/>
      <c r="W2034" s="900"/>
      <c r="X2034" s="900"/>
      <c r="Z2034" s="900"/>
      <c r="AA2034" s="900"/>
      <c r="AB2034" s="900"/>
      <c r="AC2034" s="900"/>
    </row>
    <row r="2035" spans="9:29">
      <c r="I2035" s="900"/>
      <c r="K2035" s="900"/>
      <c r="Q2035" s="900"/>
      <c r="S2035" s="900"/>
      <c r="T2035" s="900"/>
      <c r="U2035" s="900"/>
      <c r="V2035" s="900"/>
      <c r="W2035" s="900"/>
      <c r="X2035" s="900"/>
      <c r="Z2035" s="900"/>
      <c r="AA2035" s="900"/>
      <c r="AB2035" s="900"/>
      <c r="AC2035" s="900"/>
    </row>
    <row r="2036" spans="9:29">
      <c r="I2036" s="900"/>
      <c r="K2036" s="900"/>
      <c r="Q2036" s="900"/>
      <c r="S2036" s="900"/>
      <c r="T2036" s="900"/>
      <c r="U2036" s="900"/>
      <c r="V2036" s="900"/>
      <c r="W2036" s="900"/>
      <c r="X2036" s="900"/>
      <c r="Z2036" s="900"/>
      <c r="AA2036" s="900"/>
      <c r="AB2036" s="900"/>
      <c r="AC2036" s="900"/>
    </row>
    <row r="2037" spans="9:29">
      <c r="I2037" s="900"/>
      <c r="K2037" s="900"/>
      <c r="Q2037" s="900"/>
      <c r="S2037" s="900"/>
      <c r="T2037" s="900"/>
      <c r="U2037" s="900"/>
      <c r="V2037" s="900"/>
      <c r="W2037" s="900"/>
      <c r="X2037" s="900"/>
      <c r="Z2037" s="900"/>
      <c r="AA2037" s="900"/>
      <c r="AB2037" s="900"/>
      <c r="AC2037" s="900"/>
    </row>
    <row r="2038" spans="9:29">
      <c r="I2038" s="900"/>
      <c r="K2038" s="900"/>
      <c r="Q2038" s="900"/>
      <c r="S2038" s="900"/>
      <c r="T2038" s="900"/>
      <c r="U2038" s="900"/>
      <c r="V2038" s="900"/>
      <c r="W2038" s="900"/>
      <c r="X2038" s="900"/>
      <c r="Z2038" s="900"/>
      <c r="AA2038" s="900"/>
      <c r="AB2038" s="900"/>
      <c r="AC2038" s="900"/>
    </row>
    <row r="2039" spans="9:29">
      <c r="I2039" s="900"/>
      <c r="K2039" s="900"/>
      <c r="Q2039" s="900"/>
      <c r="S2039" s="900"/>
      <c r="T2039" s="900"/>
      <c r="U2039" s="900"/>
      <c r="V2039" s="900"/>
      <c r="W2039" s="900"/>
      <c r="X2039" s="900"/>
      <c r="Z2039" s="900"/>
      <c r="AA2039" s="900"/>
      <c r="AB2039" s="900"/>
      <c r="AC2039" s="900"/>
    </row>
    <row r="2040" spans="9:29">
      <c r="I2040" s="900"/>
      <c r="K2040" s="900"/>
      <c r="Q2040" s="900"/>
      <c r="S2040" s="900"/>
      <c r="T2040" s="900"/>
      <c r="U2040" s="900"/>
      <c r="V2040" s="900"/>
      <c r="W2040" s="900"/>
      <c r="X2040" s="900"/>
      <c r="Z2040" s="900"/>
      <c r="AA2040" s="900"/>
      <c r="AB2040" s="900"/>
      <c r="AC2040" s="900"/>
    </row>
    <row r="2041" spans="9:29">
      <c r="I2041" s="900"/>
      <c r="K2041" s="900"/>
      <c r="Q2041" s="900"/>
      <c r="S2041" s="900"/>
      <c r="T2041" s="900"/>
      <c r="U2041" s="900"/>
      <c r="V2041" s="900"/>
      <c r="W2041" s="900"/>
      <c r="X2041" s="900"/>
      <c r="Z2041" s="900"/>
      <c r="AA2041" s="900"/>
      <c r="AB2041" s="900"/>
      <c r="AC2041" s="900"/>
    </row>
    <row r="2042" spans="9:29">
      <c r="I2042" s="900"/>
      <c r="K2042" s="900"/>
      <c r="Q2042" s="900"/>
      <c r="S2042" s="900"/>
      <c r="T2042" s="900"/>
      <c r="U2042" s="900"/>
      <c r="V2042" s="900"/>
      <c r="W2042" s="900"/>
      <c r="X2042" s="900"/>
      <c r="Z2042" s="900"/>
      <c r="AA2042" s="900"/>
      <c r="AB2042" s="900"/>
      <c r="AC2042" s="900"/>
    </row>
    <row r="2043" spans="9:29">
      <c r="I2043" s="900"/>
      <c r="K2043" s="900"/>
      <c r="Q2043" s="900"/>
      <c r="S2043" s="900"/>
      <c r="T2043" s="900"/>
      <c r="U2043" s="900"/>
      <c r="V2043" s="900"/>
      <c r="W2043" s="900"/>
      <c r="X2043" s="900"/>
      <c r="Z2043" s="900"/>
      <c r="AA2043" s="900"/>
      <c r="AB2043" s="900"/>
      <c r="AC2043" s="900"/>
    </row>
    <row r="2044" spans="9:29">
      <c r="I2044" s="900"/>
      <c r="K2044" s="900"/>
      <c r="Q2044" s="900"/>
      <c r="S2044" s="900"/>
      <c r="T2044" s="900"/>
      <c r="U2044" s="900"/>
      <c r="V2044" s="900"/>
      <c r="W2044" s="900"/>
      <c r="X2044" s="900"/>
      <c r="Z2044" s="900"/>
      <c r="AA2044" s="900"/>
      <c r="AB2044" s="900"/>
      <c r="AC2044" s="900"/>
    </row>
    <row r="2045" spans="9:29">
      <c r="I2045" s="900"/>
      <c r="K2045" s="900"/>
      <c r="Q2045" s="900"/>
      <c r="S2045" s="900"/>
      <c r="T2045" s="900"/>
      <c r="U2045" s="900"/>
      <c r="V2045" s="900"/>
      <c r="W2045" s="900"/>
      <c r="X2045" s="900"/>
      <c r="Z2045" s="900"/>
      <c r="AA2045" s="900"/>
      <c r="AB2045" s="900"/>
      <c r="AC2045" s="900"/>
    </row>
    <row r="2046" spans="9:29">
      <c r="I2046" s="900"/>
      <c r="K2046" s="900"/>
      <c r="Q2046" s="900"/>
      <c r="S2046" s="900"/>
      <c r="T2046" s="900"/>
      <c r="U2046" s="900"/>
      <c r="V2046" s="900"/>
      <c r="W2046" s="900"/>
      <c r="X2046" s="900"/>
      <c r="Z2046" s="900"/>
      <c r="AA2046" s="900"/>
      <c r="AB2046" s="900"/>
      <c r="AC2046" s="900"/>
    </row>
    <row r="2047" spans="9:29">
      <c r="I2047" s="900"/>
      <c r="K2047" s="900"/>
      <c r="Q2047" s="900"/>
      <c r="S2047" s="900"/>
      <c r="T2047" s="900"/>
      <c r="U2047" s="900"/>
      <c r="V2047" s="900"/>
      <c r="W2047" s="900"/>
      <c r="X2047" s="900"/>
      <c r="Z2047" s="900"/>
      <c r="AA2047" s="900"/>
      <c r="AB2047" s="900"/>
      <c r="AC2047" s="900"/>
    </row>
    <row r="2048" spans="9:29">
      <c r="I2048" s="900"/>
      <c r="K2048" s="900"/>
      <c r="Q2048" s="900"/>
      <c r="S2048" s="900"/>
      <c r="T2048" s="900"/>
      <c r="U2048" s="900"/>
      <c r="V2048" s="900"/>
      <c r="W2048" s="900"/>
      <c r="X2048" s="900"/>
      <c r="Z2048" s="900"/>
      <c r="AA2048" s="900"/>
      <c r="AB2048" s="900"/>
      <c r="AC2048" s="900"/>
    </row>
    <row r="2049" spans="9:29">
      <c r="I2049" s="900"/>
      <c r="K2049" s="900"/>
      <c r="Q2049" s="900"/>
      <c r="S2049" s="900"/>
      <c r="T2049" s="900"/>
      <c r="U2049" s="900"/>
      <c r="V2049" s="900"/>
      <c r="W2049" s="900"/>
      <c r="X2049" s="900"/>
      <c r="Z2049" s="900"/>
      <c r="AA2049" s="900"/>
      <c r="AB2049" s="900"/>
      <c r="AC2049" s="900"/>
    </row>
    <row r="2050" spans="9:29">
      <c r="I2050" s="900"/>
      <c r="K2050" s="900"/>
      <c r="Q2050" s="900"/>
      <c r="S2050" s="900"/>
      <c r="T2050" s="900"/>
      <c r="U2050" s="900"/>
      <c r="V2050" s="900"/>
      <c r="W2050" s="900"/>
      <c r="X2050" s="900"/>
      <c r="Z2050" s="900"/>
      <c r="AA2050" s="900"/>
      <c r="AB2050" s="900"/>
      <c r="AC2050" s="900"/>
    </row>
    <row r="2051" spans="9:29">
      <c r="I2051" s="900"/>
      <c r="K2051" s="900"/>
      <c r="Q2051" s="900"/>
      <c r="S2051" s="900"/>
      <c r="T2051" s="900"/>
      <c r="U2051" s="900"/>
      <c r="V2051" s="900"/>
      <c r="W2051" s="900"/>
      <c r="X2051" s="900"/>
      <c r="Z2051" s="900"/>
      <c r="AA2051" s="900"/>
      <c r="AB2051" s="900"/>
      <c r="AC2051" s="900"/>
    </row>
    <row r="2052" spans="9:29">
      <c r="I2052" s="900"/>
      <c r="K2052" s="900"/>
      <c r="Q2052" s="900"/>
      <c r="S2052" s="900"/>
      <c r="T2052" s="900"/>
      <c r="U2052" s="900"/>
      <c r="V2052" s="900"/>
      <c r="W2052" s="900"/>
      <c r="X2052" s="900"/>
      <c r="Z2052" s="900"/>
      <c r="AA2052" s="900"/>
      <c r="AB2052" s="900"/>
      <c r="AC2052" s="900"/>
    </row>
    <row r="2053" spans="9:29">
      <c r="I2053" s="900"/>
      <c r="K2053" s="900"/>
      <c r="Q2053" s="900"/>
      <c r="S2053" s="900"/>
      <c r="T2053" s="900"/>
      <c r="U2053" s="900"/>
      <c r="V2053" s="900"/>
      <c r="W2053" s="900"/>
      <c r="X2053" s="900"/>
      <c r="Z2053" s="900"/>
      <c r="AA2053" s="900"/>
      <c r="AB2053" s="900"/>
      <c r="AC2053" s="900"/>
    </row>
    <row r="2054" spans="9:29">
      <c r="I2054" s="900"/>
      <c r="K2054" s="900"/>
      <c r="Q2054" s="900"/>
      <c r="S2054" s="900"/>
      <c r="T2054" s="900"/>
      <c r="U2054" s="900"/>
      <c r="V2054" s="900"/>
      <c r="W2054" s="900"/>
      <c r="X2054" s="900"/>
      <c r="Z2054" s="900"/>
      <c r="AA2054" s="900"/>
      <c r="AB2054" s="900"/>
      <c r="AC2054" s="900"/>
    </row>
    <row r="2055" spans="9:29">
      <c r="I2055" s="900"/>
      <c r="K2055" s="900"/>
      <c r="Q2055" s="900"/>
      <c r="S2055" s="900"/>
      <c r="T2055" s="900"/>
      <c r="U2055" s="900"/>
      <c r="V2055" s="900"/>
      <c r="W2055" s="900"/>
      <c r="X2055" s="900"/>
      <c r="Z2055" s="900"/>
      <c r="AA2055" s="900"/>
      <c r="AB2055" s="900"/>
      <c r="AC2055" s="900"/>
    </row>
    <row r="2056" spans="9:29">
      <c r="I2056" s="900"/>
      <c r="K2056" s="900"/>
      <c r="Q2056" s="900"/>
      <c r="S2056" s="900"/>
      <c r="T2056" s="900"/>
      <c r="U2056" s="900"/>
      <c r="V2056" s="900"/>
      <c r="W2056" s="900"/>
      <c r="X2056" s="900"/>
      <c r="Z2056" s="900"/>
      <c r="AA2056" s="900"/>
      <c r="AB2056" s="900"/>
      <c r="AC2056" s="900"/>
    </row>
    <row r="2057" spans="9:29">
      <c r="I2057" s="900"/>
      <c r="K2057" s="900"/>
      <c r="Q2057" s="900"/>
      <c r="S2057" s="900"/>
      <c r="T2057" s="900"/>
      <c r="U2057" s="900"/>
      <c r="V2057" s="900"/>
      <c r="W2057" s="900"/>
      <c r="X2057" s="900"/>
      <c r="Z2057" s="900"/>
      <c r="AA2057" s="900"/>
      <c r="AB2057" s="900"/>
      <c r="AC2057" s="900"/>
    </row>
    <row r="2058" spans="9:29">
      <c r="I2058" s="900"/>
      <c r="K2058" s="900"/>
      <c r="Q2058" s="900"/>
      <c r="S2058" s="900"/>
      <c r="T2058" s="900"/>
      <c r="U2058" s="900"/>
      <c r="V2058" s="900"/>
      <c r="W2058" s="900"/>
      <c r="X2058" s="900"/>
      <c r="Z2058" s="900"/>
      <c r="AA2058" s="900"/>
      <c r="AB2058" s="900"/>
      <c r="AC2058" s="900"/>
    </row>
    <row r="2059" spans="9:29">
      <c r="I2059" s="900"/>
      <c r="K2059" s="900"/>
      <c r="Q2059" s="900"/>
      <c r="S2059" s="900"/>
      <c r="T2059" s="900"/>
      <c r="U2059" s="900"/>
      <c r="V2059" s="900"/>
      <c r="W2059" s="900"/>
      <c r="X2059" s="900"/>
      <c r="Z2059" s="900"/>
      <c r="AA2059" s="900"/>
      <c r="AB2059" s="900"/>
      <c r="AC2059" s="900"/>
    </row>
    <row r="2060" spans="9:29">
      <c r="I2060" s="900"/>
      <c r="K2060" s="900"/>
      <c r="Q2060" s="900"/>
      <c r="S2060" s="900"/>
      <c r="T2060" s="900"/>
      <c r="U2060" s="900"/>
      <c r="V2060" s="900"/>
      <c r="W2060" s="900"/>
      <c r="X2060" s="900"/>
      <c r="Z2060" s="900"/>
      <c r="AA2060" s="900"/>
      <c r="AB2060" s="900"/>
      <c r="AC2060" s="900"/>
    </row>
    <row r="2061" spans="9:29">
      <c r="I2061" s="900"/>
      <c r="K2061" s="900"/>
      <c r="Q2061" s="900"/>
      <c r="S2061" s="900"/>
      <c r="T2061" s="900"/>
      <c r="U2061" s="900"/>
      <c r="V2061" s="900"/>
      <c r="W2061" s="900"/>
      <c r="X2061" s="900"/>
      <c r="Z2061" s="900"/>
      <c r="AA2061" s="900"/>
      <c r="AB2061" s="900"/>
      <c r="AC2061" s="900"/>
    </row>
    <row r="2062" spans="9:29">
      <c r="I2062" s="900"/>
      <c r="K2062" s="900"/>
      <c r="Q2062" s="900"/>
      <c r="S2062" s="900"/>
      <c r="T2062" s="900"/>
      <c r="U2062" s="900"/>
      <c r="V2062" s="900"/>
      <c r="W2062" s="900"/>
      <c r="X2062" s="900"/>
      <c r="Z2062" s="900"/>
      <c r="AA2062" s="900"/>
      <c r="AB2062" s="900"/>
      <c r="AC2062" s="900"/>
    </row>
    <row r="2063" spans="9:29">
      <c r="I2063" s="900"/>
      <c r="K2063" s="900"/>
      <c r="Q2063" s="900"/>
      <c r="S2063" s="900"/>
      <c r="T2063" s="900"/>
      <c r="U2063" s="900"/>
      <c r="V2063" s="900"/>
      <c r="W2063" s="900"/>
      <c r="X2063" s="900"/>
      <c r="Z2063" s="900"/>
      <c r="AA2063" s="900"/>
      <c r="AB2063" s="900"/>
      <c r="AC2063" s="900"/>
    </row>
    <row r="2064" spans="9:29">
      <c r="I2064" s="900"/>
      <c r="K2064" s="900"/>
      <c r="Q2064" s="900"/>
      <c r="S2064" s="900"/>
      <c r="T2064" s="900"/>
      <c r="U2064" s="900"/>
      <c r="V2064" s="900"/>
      <c r="W2064" s="900"/>
      <c r="X2064" s="900"/>
      <c r="Z2064" s="900"/>
      <c r="AA2064" s="900"/>
      <c r="AB2064" s="900"/>
      <c r="AC2064" s="900"/>
    </row>
    <row r="2065" spans="9:29">
      <c r="I2065" s="900"/>
      <c r="K2065" s="900"/>
      <c r="Q2065" s="900"/>
      <c r="S2065" s="900"/>
      <c r="T2065" s="900"/>
      <c r="U2065" s="900"/>
      <c r="V2065" s="900"/>
      <c r="W2065" s="900"/>
      <c r="X2065" s="900"/>
      <c r="Z2065" s="900"/>
      <c r="AA2065" s="900"/>
      <c r="AB2065" s="900"/>
      <c r="AC2065" s="900"/>
    </row>
    <row r="2066" spans="9:29">
      <c r="I2066" s="900"/>
      <c r="K2066" s="900"/>
      <c r="Q2066" s="900"/>
      <c r="S2066" s="900"/>
      <c r="T2066" s="900"/>
      <c r="U2066" s="900"/>
      <c r="V2066" s="900"/>
      <c r="W2066" s="900"/>
      <c r="X2066" s="900"/>
      <c r="Z2066" s="900"/>
      <c r="AA2066" s="900"/>
      <c r="AB2066" s="900"/>
      <c r="AC2066" s="900"/>
    </row>
    <row r="2067" spans="9:29">
      <c r="I2067" s="900"/>
      <c r="K2067" s="900"/>
      <c r="Q2067" s="900"/>
      <c r="S2067" s="900"/>
      <c r="T2067" s="900"/>
      <c r="U2067" s="900"/>
      <c r="V2067" s="900"/>
      <c r="W2067" s="900"/>
      <c r="X2067" s="900"/>
      <c r="Z2067" s="900"/>
      <c r="AA2067" s="900"/>
      <c r="AB2067" s="900"/>
      <c r="AC2067" s="900"/>
    </row>
    <row r="2068" spans="9:29">
      <c r="I2068" s="900"/>
      <c r="K2068" s="900"/>
      <c r="Q2068" s="900"/>
      <c r="S2068" s="900"/>
      <c r="T2068" s="900"/>
      <c r="U2068" s="900"/>
      <c r="V2068" s="900"/>
      <c r="W2068" s="900"/>
      <c r="X2068" s="900"/>
      <c r="Z2068" s="900"/>
      <c r="AA2068" s="900"/>
      <c r="AB2068" s="900"/>
      <c r="AC2068" s="900"/>
    </row>
    <row r="2069" spans="9:29">
      <c r="I2069" s="900"/>
      <c r="K2069" s="900"/>
      <c r="Q2069" s="900"/>
      <c r="S2069" s="900"/>
      <c r="T2069" s="900"/>
      <c r="U2069" s="900"/>
      <c r="V2069" s="900"/>
      <c r="W2069" s="900"/>
      <c r="X2069" s="900"/>
      <c r="Z2069" s="900"/>
      <c r="AA2069" s="900"/>
      <c r="AB2069" s="900"/>
      <c r="AC2069" s="900"/>
    </row>
    <row r="2070" spans="9:29">
      <c r="I2070" s="900"/>
      <c r="K2070" s="900"/>
      <c r="Q2070" s="900"/>
      <c r="S2070" s="900"/>
      <c r="T2070" s="900"/>
      <c r="U2070" s="900"/>
      <c r="V2070" s="900"/>
      <c r="W2070" s="900"/>
      <c r="X2070" s="900"/>
      <c r="Z2070" s="900"/>
      <c r="AA2070" s="900"/>
      <c r="AB2070" s="900"/>
      <c r="AC2070" s="900"/>
    </row>
    <row r="2071" spans="9:29">
      <c r="I2071" s="900"/>
      <c r="K2071" s="900"/>
      <c r="Q2071" s="900"/>
      <c r="S2071" s="900"/>
      <c r="T2071" s="900"/>
      <c r="U2071" s="900"/>
      <c r="V2071" s="900"/>
      <c r="W2071" s="900"/>
      <c r="X2071" s="900"/>
      <c r="Z2071" s="900"/>
      <c r="AA2071" s="900"/>
      <c r="AB2071" s="900"/>
      <c r="AC2071" s="900"/>
    </row>
    <row r="2072" spans="9:29">
      <c r="I2072" s="900"/>
      <c r="K2072" s="900"/>
      <c r="Q2072" s="900"/>
      <c r="S2072" s="900"/>
      <c r="T2072" s="900"/>
      <c r="U2072" s="900"/>
      <c r="V2072" s="900"/>
      <c r="W2072" s="900"/>
      <c r="X2072" s="900"/>
      <c r="Z2072" s="900"/>
      <c r="AA2072" s="900"/>
      <c r="AB2072" s="900"/>
      <c r="AC2072" s="900"/>
    </row>
    <row r="2073" spans="9:29">
      <c r="I2073" s="900"/>
      <c r="K2073" s="900"/>
      <c r="Q2073" s="900"/>
      <c r="S2073" s="900"/>
      <c r="T2073" s="900"/>
      <c r="U2073" s="900"/>
      <c r="V2073" s="900"/>
      <c r="W2073" s="900"/>
      <c r="X2073" s="900"/>
      <c r="Z2073" s="900"/>
      <c r="AA2073" s="900"/>
      <c r="AB2073" s="900"/>
      <c r="AC2073" s="900"/>
    </row>
    <row r="2074" spans="9:29">
      <c r="I2074" s="900"/>
      <c r="K2074" s="900"/>
      <c r="Q2074" s="900"/>
      <c r="S2074" s="900"/>
      <c r="T2074" s="900"/>
      <c r="U2074" s="900"/>
      <c r="V2074" s="900"/>
      <c r="W2074" s="900"/>
      <c r="X2074" s="900"/>
      <c r="Z2074" s="900"/>
      <c r="AA2074" s="900"/>
      <c r="AB2074" s="900"/>
      <c r="AC2074" s="900"/>
    </row>
    <row r="2075" spans="9:29">
      <c r="I2075" s="900"/>
      <c r="K2075" s="900"/>
      <c r="Q2075" s="900"/>
      <c r="S2075" s="900"/>
      <c r="T2075" s="900"/>
      <c r="U2075" s="900"/>
      <c r="V2075" s="900"/>
      <c r="W2075" s="900"/>
      <c r="X2075" s="900"/>
      <c r="Z2075" s="900"/>
      <c r="AA2075" s="900"/>
      <c r="AB2075" s="900"/>
      <c r="AC2075" s="900"/>
    </row>
    <row r="2076" spans="9:29">
      <c r="I2076" s="900"/>
      <c r="K2076" s="900"/>
      <c r="Q2076" s="900"/>
      <c r="S2076" s="900"/>
      <c r="T2076" s="900"/>
      <c r="U2076" s="900"/>
      <c r="V2076" s="900"/>
      <c r="W2076" s="900"/>
      <c r="X2076" s="900"/>
      <c r="Z2076" s="900"/>
      <c r="AA2076" s="900"/>
      <c r="AB2076" s="900"/>
      <c r="AC2076" s="900"/>
    </row>
    <row r="2077" spans="9:29">
      <c r="I2077" s="900"/>
      <c r="K2077" s="900"/>
      <c r="Q2077" s="900"/>
      <c r="S2077" s="900"/>
      <c r="T2077" s="900"/>
      <c r="U2077" s="900"/>
      <c r="V2077" s="900"/>
      <c r="W2077" s="900"/>
      <c r="X2077" s="900"/>
      <c r="Z2077" s="900"/>
      <c r="AA2077" s="900"/>
      <c r="AB2077" s="900"/>
      <c r="AC2077" s="900"/>
    </row>
    <row r="2078" spans="9:29">
      <c r="I2078" s="900"/>
      <c r="K2078" s="900"/>
      <c r="Q2078" s="900"/>
      <c r="S2078" s="900"/>
      <c r="T2078" s="900"/>
      <c r="U2078" s="900"/>
      <c r="V2078" s="900"/>
      <c r="W2078" s="900"/>
      <c r="X2078" s="900"/>
      <c r="Z2078" s="900"/>
      <c r="AA2078" s="900"/>
      <c r="AB2078" s="900"/>
      <c r="AC2078" s="900"/>
    </row>
    <row r="2079" spans="9:29">
      <c r="I2079" s="900"/>
      <c r="K2079" s="900"/>
      <c r="Q2079" s="900"/>
      <c r="S2079" s="900"/>
      <c r="T2079" s="900"/>
      <c r="U2079" s="900"/>
      <c r="V2079" s="900"/>
      <c r="W2079" s="900"/>
      <c r="X2079" s="900"/>
      <c r="Z2079" s="900"/>
      <c r="AA2079" s="900"/>
      <c r="AB2079" s="900"/>
      <c r="AC2079" s="900"/>
    </row>
    <row r="2080" spans="9:29">
      <c r="I2080" s="900"/>
      <c r="K2080" s="900"/>
      <c r="Q2080" s="900"/>
      <c r="S2080" s="900"/>
      <c r="T2080" s="900"/>
      <c r="U2080" s="900"/>
      <c r="V2080" s="900"/>
      <c r="W2080" s="900"/>
      <c r="X2080" s="900"/>
      <c r="Z2080" s="900"/>
      <c r="AA2080" s="900"/>
      <c r="AB2080" s="900"/>
      <c r="AC2080" s="900"/>
    </row>
    <row r="2081" spans="9:29">
      <c r="I2081" s="900"/>
      <c r="K2081" s="900"/>
      <c r="Q2081" s="900"/>
      <c r="S2081" s="900"/>
      <c r="T2081" s="900"/>
      <c r="U2081" s="900"/>
      <c r="V2081" s="900"/>
      <c r="W2081" s="900"/>
      <c r="X2081" s="900"/>
      <c r="Z2081" s="900"/>
      <c r="AA2081" s="900"/>
      <c r="AB2081" s="900"/>
      <c r="AC2081" s="900"/>
    </row>
    <row r="2082" spans="9:29">
      <c r="I2082" s="900"/>
      <c r="K2082" s="900"/>
      <c r="Q2082" s="900"/>
      <c r="S2082" s="900"/>
      <c r="T2082" s="900"/>
      <c r="U2082" s="900"/>
      <c r="V2082" s="900"/>
      <c r="W2082" s="900"/>
      <c r="X2082" s="900"/>
      <c r="Z2082" s="900"/>
      <c r="AA2082" s="900"/>
      <c r="AB2082" s="900"/>
      <c r="AC2082" s="900"/>
    </row>
    <row r="2083" spans="9:29">
      <c r="I2083" s="900"/>
      <c r="K2083" s="900"/>
      <c r="Q2083" s="900"/>
      <c r="S2083" s="900"/>
      <c r="T2083" s="900"/>
      <c r="U2083" s="900"/>
      <c r="V2083" s="900"/>
      <c r="W2083" s="900"/>
      <c r="X2083" s="900"/>
      <c r="Z2083" s="900"/>
      <c r="AA2083" s="900"/>
      <c r="AB2083" s="900"/>
      <c r="AC2083" s="900"/>
    </row>
    <row r="2084" spans="9:29">
      <c r="I2084" s="900"/>
      <c r="K2084" s="900"/>
      <c r="Q2084" s="900"/>
      <c r="S2084" s="900"/>
      <c r="T2084" s="900"/>
      <c r="U2084" s="900"/>
      <c r="V2084" s="900"/>
      <c r="W2084" s="900"/>
      <c r="X2084" s="900"/>
      <c r="Z2084" s="900"/>
      <c r="AA2084" s="900"/>
      <c r="AB2084" s="900"/>
      <c r="AC2084" s="900"/>
    </row>
    <row r="2085" spans="9:29">
      <c r="I2085" s="900"/>
      <c r="K2085" s="900"/>
      <c r="Q2085" s="900"/>
      <c r="S2085" s="900"/>
      <c r="T2085" s="900"/>
      <c r="U2085" s="900"/>
      <c r="V2085" s="900"/>
      <c r="W2085" s="900"/>
      <c r="X2085" s="900"/>
      <c r="Z2085" s="900"/>
      <c r="AA2085" s="900"/>
      <c r="AB2085" s="900"/>
      <c r="AC2085" s="900"/>
    </row>
    <row r="2086" spans="9:29">
      <c r="I2086" s="900"/>
      <c r="K2086" s="900"/>
      <c r="Q2086" s="900"/>
      <c r="S2086" s="900"/>
      <c r="T2086" s="900"/>
      <c r="U2086" s="900"/>
      <c r="V2086" s="900"/>
      <c r="W2086" s="900"/>
      <c r="X2086" s="900"/>
      <c r="Z2086" s="900"/>
      <c r="AA2086" s="900"/>
      <c r="AB2086" s="900"/>
      <c r="AC2086" s="900"/>
    </row>
    <row r="2087" spans="9:29">
      <c r="I2087" s="900"/>
      <c r="K2087" s="900"/>
      <c r="Q2087" s="900"/>
      <c r="S2087" s="900"/>
      <c r="T2087" s="900"/>
      <c r="U2087" s="900"/>
      <c r="V2087" s="900"/>
      <c r="W2087" s="900"/>
      <c r="X2087" s="900"/>
      <c r="Z2087" s="900"/>
      <c r="AA2087" s="900"/>
      <c r="AB2087" s="900"/>
      <c r="AC2087" s="900"/>
    </row>
    <row r="2088" spans="9:29">
      <c r="I2088" s="900"/>
      <c r="K2088" s="900"/>
      <c r="Q2088" s="900"/>
      <c r="S2088" s="900"/>
      <c r="T2088" s="900"/>
      <c r="U2088" s="900"/>
      <c r="V2088" s="900"/>
      <c r="W2088" s="900"/>
      <c r="X2088" s="900"/>
      <c r="Z2088" s="900"/>
      <c r="AA2088" s="900"/>
      <c r="AB2088" s="900"/>
      <c r="AC2088" s="900"/>
    </row>
    <row r="2089" spans="9:29">
      <c r="I2089" s="900"/>
      <c r="K2089" s="900"/>
      <c r="Q2089" s="900"/>
      <c r="S2089" s="900"/>
      <c r="T2089" s="900"/>
      <c r="U2089" s="900"/>
      <c r="V2089" s="900"/>
      <c r="W2089" s="900"/>
      <c r="X2089" s="900"/>
      <c r="Z2089" s="900"/>
      <c r="AA2089" s="900"/>
      <c r="AB2089" s="900"/>
      <c r="AC2089" s="900"/>
    </row>
    <row r="2090" spans="9:29">
      <c r="I2090" s="900"/>
      <c r="K2090" s="900"/>
      <c r="Q2090" s="900"/>
      <c r="S2090" s="900"/>
      <c r="T2090" s="900"/>
      <c r="U2090" s="900"/>
      <c r="V2090" s="900"/>
      <c r="W2090" s="900"/>
      <c r="X2090" s="900"/>
      <c r="Z2090" s="900"/>
      <c r="AA2090" s="900"/>
      <c r="AB2090" s="900"/>
      <c r="AC2090" s="900"/>
    </row>
    <row r="2091" spans="9:29">
      <c r="I2091" s="900"/>
      <c r="K2091" s="900"/>
      <c r="Q2091" s="900"/>
      <c r="S2091" s="900"/>
      <c r="T2091" s="900"/>
      <c r="U2091" s="900"/>
      <c r="V2091" s="900"/>
      <c r="W2091" s="900"/>
      <c r="X2091" s="900"/>
      <c r="Z2091" s="900"/>
      <c r="AA2091" s="900"/>
      <c r="AB2091" s="900"/>
      <c r="AC2091" s="900"/>
    </row>
    <row r="2092" spans="9:29">
      <c r="I2092" s="900"/>
      <c r="K2092" s="900"/>
      <c r="Q2092" s="900"/>
      <c r="S2092" s="900"/>
      <c r="T2092" s="900"/>
      <c r="U2092" s="900"/>
      <c r="V2092" s="900"/>
      <c r="W2092" s="900"/>
      <c r="X2092" s="900"/>
      <c r="Z2092" s="900"/>
      <c r="AA2092" s="900"/>
      <c r="AB2092" s="900"/>
      <c r="AC2092" s="900"/>
    </row>
    <row r="2093" spans="9:29">
      <c r="I2093" s="900"/>
      <c r="K2093" s="900"/>
      <c r="Q2093" s="900"/>
      <c r="S2093" s="900"/>
      <c r="T2093" s="900"/>
      <c r="U2093" s="900"/>
      <c r="V2093" s="900"/>
      <c r="W2093" s="900"/>
      <c r="X2093" s="900"/>
      <c r="Z2093" s="900"/>
      <c r="AA2093" s="900"/>
      <c r="AB2093" s="900"/>
      <c r="AC2093" s="900"/>
    </row>
    <row r="2094" spans="9:29">
      <c r="I2094" s="900"/>
      <c r="K2094" s="900"/>
      <c r="Q2094" s="900"/>
      <c r="S2094" s="900"/>
      <c r="T2094" s="900"/>
      <c r="U2094" s="900"/>
      <c r="V2094" s="900"/>
      <c r="W2094" s="900"/>
      <c r="X2094" s="900"/>
      <c r="Z2094" s="900"/>
      <c r="AA2094" s="900"/>
      <c r="AB2094" s="900"/>
      <c r="AC2094" s="900"/>
    </row>
    <row r="2095" spans="9:29">
      <c r="I2095" s="900"/>
      <c r="K2095" s="900"/>
      <c r="Q2095" s="900"/>
      <c r="S2095" s="900"/>
      <c r="T2095" s="900"/>
      <c r="U2095" s="900"/>
      <c r="V2095" s="900"/>
      <c r="W2095" s="900"/>
      <c r="X2095" s="900"/>
      <c r="Z2095" s="900"/>
      <c r="AA2095" s="900"/>
      <c r="AB2095" s="900"/>
      <c r="AC2095" s="900"/>
    </row>
    <row r="2096" spans="9:29">
      <c r="I2096" s="900"/>
      <c r="K2096" s="900"/>
      <c r="Q2096" s="900"/>
      <c r="S2096" s="900"/>
      <c r="T2096" s="900"/>
      <c r="U2096" s="900"/>
      <c r="V2096" s="900"/>
      <c r="W2096" s="900"/>
      <c r="X2096" s="900"/>
      <c r="Z2096" s="900"/>
      <c r="AA2096" s="900"/>
      <c r="AB2096" s="900"/>
      <c r="AC2096" s="900"/>
    </row>
    <row r="2097" spans="9:29">
      <c r="I2097" s="900"/>
      <c r="K2097" s="900"/>
      <c r="Q2097" s="900"/>
      <c r="S2097" s="900"/>
      <c r="T2097" s="900"/>
      <c r="U2097" s="900"/>
      <c r="V2097" s="900"/>
      <c r="W2097" s="900"/>
      <c r="X2097" s="900"/>
      <c r="Z2097" s="900"/>
      <c r="AA2097" s="900"/>
      <c r="AB2097" s="900"/>
      <c r="AC2097" s="900"/>
    </row>
    <row r="2098" spans="9:29">
      <c r="I2098" s="900"/>
      <c r="K2098" s="900"/>
      <c r="Q2098" s="900"/>
      <c r="S2098" s="900"/>
      <c r="T2098" s="900"/>
      <c r="U2098" s="900"/>
      <c r="V2098" s="900"/>
      <c r="W2098" s="900"/>
      <c r="X2098" s="900"/>
      <c r="Z2098" s="900"/>
      <c r="AA2098" s="900"/>
      <c r="AB2098" s="900"/>
      <c r="AC2098" s="900"/>
    </row>
    <row r="2099" spans="9:29">
      <c r="I2099" s="900"/>
      <c r="K2099" s="900"/>
      <c r="Q2099" s="900"/>
      <c r="S2099" s="900"/>
      <c r="T2099" s="900"/>
      <c r="U2099" s="900"/>
      <c r="V2099" s="900"/>
      <c r="W2099" s="900"/>
      <c r="X2099" s="900"/>
      <c r="Z2099" s="900"/>
      <c r="AA2099" s="900"/>
      <c r="AB2099" s="900"/>
      <c r="AC2099" s="900"/>
    </row>
    <row r="2100" spans="9:29">
      <c r="I2100" s="900"/>
      <c r="K2100" s="900"/>
      <c r="Q2100" s="900"/>
      <c r="S2100" s="900"/>
      <c r="T2100" s="900"/>
      <c r="U2100" s="900"/>
      <c r="V2100" s="900"/>
      <c r="W2100" s="900"/>
      <c r="X2100" s="900"/>
      <c r="Z2100" s="900"/>
      <c r="AA2100" s="900"/>
      <c r="AB2100" s="900"/>
      <c r="AC2100" s="900"/>
    </row>
    <row r="2101" spans="9:29">
      <c r="I2101" s="900"/>
      <c r="K2101" s="900"/>
      <c r="Q2101" s="900"/>
      <c r="S2101" s="900"/>
      <c r="T2101" s="900"/>
      <c r="U2101" s="900"/>
      <c r="V2101" s="900"/>
      <c r="W2101" s="900"/>
      <c r="X2101" s="900"/>
      <c r="Z2101" s="900"/>
      <c r="AA2101" s="900"/>
      <c r="AB2101" s="900"/>
      <c r="AC2101" s="900"/>
    </row>
    <row r="2102" spans="9:29">
      <c r="I2102" s="900"/>
      <c r="K2102" s="900"/>
      <c r="Q2102" s="900"/>
      <c r="S2102" s="900"/>
      <c r="T2102" s="900"/>
      <c r="U2102" s="900"/>
      <c r="V2102" s="900"/>
      <c r="W2102" s="900"/>
      <c r="X2102" s="900"/>
      <c r="Z2102" s="900"/>
      <c r="AA2102" s="900"/>
      <c r="AB2102" s="900"/>
      <c r="AC2102" s="900"/>
    </row>
    <row r="2103" spans="9:29">
      <c r="I2103" s="900"/>
      <c r="K2103" s="900"/>
      <c r="Q2103" s="900"/>
      <c r="S2103" s="900"/>
      <c r="T2103" s="900"/>
      <c r="U2103" s="900"/>
      <c r="V2103" s="900"/>
      <c r="W2103" s="900"/>
      <c r="X2103" s="900"/>
      <c r="Z2103" s="900"/>
      <c r="AA2103" s="900"/>
      <c r="AB2103" s="900"/>
      <c r="AC2103" s="900"/>
    </row>
    <row r="2104" spans="9:29">
      <c r="I2104" s="900"/>
      <c r="K2104" s="900"/>
      <c r="Q2104" s="900"/>
      <c r="S2104" s="900"/>
      <c r="T2104" s="900"/>
      <c r="U2104" s="900"/>
      <c r="V2104" s="900"/>
      <c r="W2104" s="900"/>
      <c r="X2104" s="900"/>
      <c r="Z2104" s="900"/>
      <c r="AA2104" s="900"/>
      <c r="AB2104" s="900"/>
      <c r="AC2104" s="900"/>
    </row>
    <row r="2105" spans="9:29">
      <c r="I2105" s="900"/>
      <c r="K2105" s="900"/>
      <c r="Q2105" s="900"/>
      <c r="S2105" s="900"/>
      <c r="T2105" s="900"/>
      <c r="U2105" s="900"/>
      <c r="V2105" s="900"/>
      <c r="W2105" s="900"/>
      <c r="X2105" s="900"/>
      <c r="Z2105" s="900"/>
      <c r="AA2105" s="900"/>
      <c r="AB2105" s="900"/>
      <c r="AC2105" s="900"/>
    </row>
    <row r="2106" spans="9:29">
      <c r="I2106" s="900"/>
      <c r="K2106" s="900"/>
      <c r="Q2106" s="900"/>
      <c r="S2106" s="900"/>
      <c r="T2106" s="900"/>
      <c r="U2106" s="900"/>
      <c r="V2106" s="900"/>
      <c r="W2106" s="900"/>
      <c r="X2106" s="900"/>
      <c r="Z2106" s="900"/>
      <c r="AA2106" s="900"/>
      <c r="AB2106" s="900"/>
      <c r="AC2106" s="900"/>
    </row>
    <row r="2107" spans="9:29">
      <c r="I2107" s="900"/>
      <c r="K2107" s="900"/>
      <c r="Q2107" s="900"/>
      <c r="S2107" s="900"/>
      <c r="T2107" s="900"/>
      <c r="U2107" s="900"/>
      <c r="V2107" s="900"/>
      <c r="W2107" s="900"/>
      <c r="X2107" s="900"/>
      <c r="Z2107" s="900"/>
      <c r="AA2107" s="900"/>
      <c r="AB2107" s="900"/>
      <c r="AC2107" s="900"/>
    </row>
    <row r="2108" spans="9:29">
      <c r="I2108" s="900"/>
      <c r="K2108" s="900"/>
      <c r="Q2108" s="900"/>
      <c r="S2108" s="900"/>
      <c r="T2108" s="900"/>
      <c r="U2108" s="900"/>
      <c r="V2108" s="900"/>
      <c r="W2108" s="900"/>
      <c r="X2108" s="900"/>
      <c r="Z2108" s="900"/>
      <c r="AA2108" s="900"/>
      <c r="AB2108" s="900"/>
      <c r="AC2108" s="900"/>
    </row>
    <row r="2109" spans="9:29">
      <c r="I2109" s="900"/>
      <c r="K2109" s="900"/>
      <c r="Q2109" s="900"/>
      <c r="S2109" s="900"/>
      <c r="T2109" s="900"/>
      <c r="U2109" s="900"/>
      <c r="V2109" s="900"/>
      <c r="W2109" s="900"/>
      <c r="X2109" s="900"/>
      <c r="Z2109" s="900"/>
      <c r="AA2109" s="900"/>
      <c r="AB2109" s="900"/>
      <c r="AC2109" s="900"/>
    </row>
    <row r="2110" spans="9:29">
      <c r="I2110" s="900"/>
      <c r="K2110" s="900"/>
      <c r="Q2110" s="900"/>
      <c r="S2110" s="900"/>
      <c r="T2110" s="900"/>
      <c r="U2110" s="900"/>
      <c r="V2110" s="900"/>
      <c r="W2110" s="900"/>
      <c r="X2110" s="900"/>
      <c r="Z2110" s="900"/>
      <c r="AA2110" s="900"/>
      <c r="AB2110" s="900"/>
      <c r="AC2110" s="900"/>
    </row>
    <row r="2111" spans="9:29">
      <c r="I2111" s="900"/>
      <c r="K2111" s="900"/>
      <c r="Q2111" s="900"/>
      <c r="S2111" s="900"/>
      <c r="T2111" s="900"/>
      <c r="U2111" s="900"/>
      <c r="V2111" s="900"/>
      <c r="W2111" s="900"/>
      <c r="X2111" s="900"/>
      <c r="Z2111" s="900"/>
      <c r="AA2111" s="900"/>
      <c r="AB2111" s="900"/>
      <c r="AC2111" s="900"/>
    </row>
    <row r="2112" spans="9:29">
      <c r="I2112" s="900"/>
      <c r="K2112" s="900"/>
      <c r="Q2112" s="900"/>
      <c r="S2112" s="900"/>
      <c r="T2112" s="900"/>
      <c r="U2112" s="900"/>
      <c r="V2112" s="900"/>
      <c r="W2112" s="900"/>
      <c r="X2112" s="900"/>
      <c r="Z2112" s="900"/>
      <c r="AA2112" s="900"/>
      <c r="AB2112" s="900"/>
      <c r="AC2112" s="900"/>
    </row>
    <row r="2113" spans="9:29">
      <c r="I2113" s="900"/>
      <c r="K2113" s="900"/>
      <c r="Q2113" s="900"/>
      <c r="S2113" s="900"/>
      <c r="T2113" s="900"/>
      <c r="U2113" s="900"/>
      <c r="V2113" s="900"/>
      <c r="W2113" s="900"/>
      <c r="X2113" s="900"/>
      <c r="Z2113" s="900"/>
      <c r="AA2113" s="900"/>
      <c r="AB2113" s="900"/>
      <c r="AC2113" s="900"/>
    </row>
    <row r="2114" spans="9:29">
      <c r="I2114" s="900"/>
      <c r="K2114" s="900"/>
      <c r="Q2114" s="900"/>
      <c r="S2114" s="900"/>
      <c r="T2114" s="900"/>
      <c r="U2114" s="900"/>
      <c r="V2114" s="900"/>
      <c r="W2114" s="900"/>
      <c r="X2114" s="900"/>
      <c r="Z2114" s="900"/>
      <c r="AA2114" s="900"/>
      <c r="AB2114" s="900"/>
      <c r="AC2114" s="900"/>
    </row>
    <row r="2115" spans="9:29">
      <c r="I2115" s="900"/>
      <c r="K2115" s="900"/>
      <c r="Q2115" s="900"/>
      <c r="S2115" s="900"/>
      <c r="T2115" s="900"/>
      <c r="U2115" s="900"/>
      <c r="V2115" s="900"/>
      <c r="W2115" s="900"/>
      <c r="X2115" s="900"/>
      <c r="Z2115" s="900"/>
      <c r="AA2115" s="900"/>
      <c r="AB2115" s="900"/>
      <c r="AC2115" s="900"/>
    </row>
    <row r="2116" spans="9:29">
      <c r="I2116" s="900"/>
      <c r="K2116" s="900"/>
      <c r="Q2116" s="900"/>
      <c r="S2116" s="900"/>
      <c r="T2116" s="900"/>
      <c r="U2116" s="900"/>
      <c r="V2116" s="900"/>
      <c r="W2116" s="900"/>
      <c r="X2116" s="900"/>
      <c r="Z2116" s="900"/>
      <c r="AA2116" s="900"/>
      <c r="AB2116" s="900"/>
      <c r="AC2116" s="900"/>
    </row>
    <row r="2117" spans="9:29">
      <c r="I2117" s="900"/>
      <c r="K2117" s="900"/>
      <c r="Q2117" s="900"/>
      <c r="S2117" s="900"/>
      <c r="T2117" s="900"/>
      <c r="U2117" s="900"/>
      <c r="V2117" s="900"/>
      <c r="W2117" s="900"/>
      <c r="X2117" s="900"/>
      <c r="Z2117" s="900"/>
      <c r="AA2117" s="900"/>
      <c r="AB2117" s="900"/>
      <c r="AC2117" s="900"/>
    </row>
    <row r="2118" spans="9:29">
      <c r="I2118" s="900"/>
      <c r="K2118" s="900"/>
      <c r="Q2118" s="900"/>
      <c r="S2118" s="900"/>
      <c r="T2118" s="900"/>
      <c r="U2118" s="900"/>
      <c r="V2118" s="900"/>
      <c r="W2118" s="900"/>
      <c r="X2118" s="900"/>
      <c r="Z2118" s="900"/>
      <c r="AA2118" s="900"/>
      <c r="AB2118" s="900"/>
      <c r="AC2118" s="900"/>
    </row>
    <row r="2119" spans="9:29">
      <c r="I2119" s="900"/>
      <c r="K2119" s="900"/>
      <c r="Q2119" s="900"/>
      <c r="S2119" s="900"/>
      <c r="T2119" s="900"/>
      <c r="U2119" s="900"/>
      <c r="V2119" s="900"/>
      <c r="W2119" s="900"/>
      <c r="X2119" s="900"/>
      <c r="Z2119" s="900"/>
      <c r="AA2119" s="900"/>
      <c r="AB2119" s="900"/>
      <c r="AC2119" s="900"/>
    </row>
    <row r="2120" spans="9:29">
      <c r="I2120" s="900"/>
      <c r="K2120" s="900"/>
      <c r="Q2120" s="900"/>
      <c r="S2120" s="900"/>
      <c r="T2120" s="900"/>
      <c r="U2120" s="900"/>
      <c r="V2120" s="900"/>
      <c r="W2120" s="900"/>
      <c r="X2120" s="900"/>
      <c r="Z2120" s="900"/>
      <c r="AA2120" s="900"/>
      <c r="AB2120" s="900"/>
      <c r="AC2120" s="900"/>
    </row>
    <row r="2121" spans="9:29">
      <c r="I2121" s="900"/>
      <c r="K2121" s="900"/>
      <c r="Q2121" s="900"/>
      <c r="S2121" s="900"/>
      <c r="T2121" s="900"/>
      <c r="U2121" s="900"/>
      <c r="V2121" s="900"/>
      <c r="W2121" s="900"/>
      <c r="X2121" s="900"/>
      <c r="Z2121" s="900"/>
      <c r="AA2121" s="900"/>
      <c r="AB2121" s="900"/>
      <c r="AC2121" s="900"/>
    </row>
    <row r="2122" spans="9:29">
      <c r="I2122" s="900"/>
      <c r="K2122" s="900"/>
      <c r="Q2122" s="900"/>
      <c r="S2122" s="900"/>
      <c r="T2122" s="900"/>
      <c r="U2122" s="900"/>
      <c r="V2122" s="900"/>
      <c r="W2122" s="900"/>
      <c r="X2122" s="900"/>
      <c r="Z2122" s="900"/>
      <c r="AA2122" s="900"/>
      <c r="AB2122" s="900"/>
      <c r="AC2122" s="900"/>
    </row>
    <row r="2123" spans="9:29">
      <c r="I2123" s="900"/>
      <c r="K2123" s="900"/>
      <c r="Q2123" s="900"/>
      <c r="S2123" s="900"/>
      <c r="T2123" s="900"/>
      <c r="U2123" s="900"/>
      <c r="V2123" s="900"/>
      <c r="W2123" s="900"/>
      <c r="X2123" s="900"/>
      <c r="Z2123" s="900"/>
      <c r="AA2123" s="900"/>
      <c r="AB2123" s="900"/>
      <c r="AC2123" s="900"/>
    </row>
    <row r="2124" spans="9:29">
      <c r="I2124" s="900"/>
      <c r="K2124" s="900"/>
      <c r="Q2124" s="900"/>
      <c r="S2124" s="900"/>
      <c r="T2124" s="900"/>
      <c r="U2124" s="900"/>
      <c r="V2124" s="900"/>
      <c r="W2124" s="900"/>
      <c r="X2124" s="900"/>
      <c r="Z2124" s="900"/>
      <c r="AA2124" s="900"/>
      <c r="AB2124" s="900"/>
      <c r="AC2124" s="900"/>
    </row>
    <row r="2125" spans="9:29">
      <c r="I2125" s="900"/>
      <c r="K2125" s="900"/>
      <c r="Q2125" s="900"/>
      <c r="S2125" s="900"/>
      <c r="T2125" s="900"/>
      <c r="U2125" s="900"/>
      <c r="V2125" s="900"/>
      <c r="W2125" s="900"/>
      <c r="X2125" s="900"/>
      <c r="Z2125" s="900"/>
      <c r="AA2125" s="900"/>
      <c r="AB2125" s="900"/>
      <c r="AC2125" s="900"/>
    </row>
    <row r="2126" spans="9:29">
      <c r="I2126" s="900"/>
      <c r="K2126" s="900"/>
      <c r="Q2126" s="900"/>
      <c r="S2126" s="900"/>
      <c r="T2126" s="900"/>
      <c r="U2126" s="900"/>
      <c r="V2126" s="900"/>
      <c r="W2126" s="900"/>
      <c r="X2126" s="900"/>
      <c r="Z2126" s="900"/>
      <c r="AA2126" s="900"/>
      <c r="AB2126" s="900"/>
      <c r="AC2126" s="900"/>
    </row>
    <row r="2127" spans="9:29">
      <c r="I2127" s="900"/>
      <c r="K2127" s="900"/>
      <c r="Q2127" s="900"/>
      <c r="S2127" s="900"/>
      <c r="T2127" s="900"/>
      <c r="U2127" s="900"/>
      <c r="V2127" s="900"/>
      <c r="W2127" s="900"/>
      <c r="X2127" s="900"/>
      <c r="Z2127" s="900"/>
      <c r="AA2127" s="900"/>
      <c r="AB2127" s="900"/>
      <c r="AC2127" s="900"/>
    </row>
    <row r="2128" spans="9:29">
      <c r="I2128" s="900"/>
      <c r="K2128" s="900"/>
      <c r="Q2128" s="900"/>
      <c r="S2128" s="900"/>
      <c r="T2128" s="900"/>
      <c r="U2128" s="900"/>
      <c r="V2128" s="900"/>
      <c r="W2128" s="900"/>
      <c r="X2128" s="900"/>
      <c r="Z2128" s="900"/>
      <c r="AA2128" s="900"/>
      <c r="AB2128" s="900"/>
      <c r="AC2128" s="900"/>
    </row>
    <row r="2129" spans="9:29">
      <c r="I2129" s="900"/>
      <c r="K2129" s="900"/>
      <c r="Q2129" s="900"/>
      <c r="S2129" s="900"/>
      <c r="T2129" s="900"/>
      <c r="U2129" s="900"/>
      <c r="V2129" s="900"/>
      <c r="W2129" s="900"/>
      <c r="X2129" s="900"/>
      <c r="Z2129" s="900"/>
      <c r="AA2129" s="900"/>
      <c r="AB2129" s="900"/>
      <c r="AC2129" s="900"/>
    </row>
    <row r="2130" spans="9:29">
      <c r="I2130" s="900"/>
      <c r="K2130" s="900"/>
      <c r="Q2130" s="900"/>
      <c r="S2130" s="900"/>
      <c r="T2130" s="900"/>
      <c r="U2130" s="900"/>
      <c r="V2130" s="900"/>
      <c r="W2130" s="900"/>
      <c r="X2130" s="900"/>
      <c r="Z2130" s="900"/>
      <c r="AA2130" s="900"/>
      <c r="AB2130" s="900"/>
      <c r="AC2130" s="900"/>
    </row>
    <row r="2131" spans="9:29">
      <c r="I2131" s="900"/>
      <c r="K2131" s="900"/>
      <c r="Q2131" s="900"/>
      <c r="S2131" s="900"/>
      <c r="T2131" s="900"/>
      <c r="U2131" s="900"/>
      <c r="V2131" s="900"/>
      <c r="W2131" s="900"/>
      <c r="X2131" s="900"/>
      <c r="Z2131" s="900"/>
      <c r="AA2131" s="900"/>
      <c r="AB2131" s="900"/>
      <c r="AC2131" s="900"/>
    </row>
    <row r="2132" spans="9:29">
      <c r="I2132" s="900"/>
      <c r="K2132" s="900"/>
      <c r="Q2132" s="900"/>
      <c r="S2132" s="900"/>
      <c r="T2132" s="900"/>
      <c r="U2132" s="900"/>
      <c r="V2132" s="900"/>
      <c r="W2132" s="900"/>
      <c r="X2132" s="900"/>
      <c r="Z2132" s="900"/>
      <c r="AA2132" s="900"/>
      <c r="AB2132" s="900"/>
      <c r="AC2132" s="900"/>
    </row>
    <row r="2133" spans="9:29">
      <c r="I2133" s="900"/>
      <c r="K2133" s="900"/>
      <c r="Q2133" s="900"/>
      <c r="S2133" s="900"/>
      <c r="T2133" s="900"/>
      <c r="U2133" s="900"/>
      <c r="V2133" s="900"/>
      <c r="W2133" s="900"/>
      <c r="X2133" s="900"/>
      <c r="Z2133" s="900"/>
      <c r="AA2133" s="900"/>
      <c r="AB2133" s="900"/>
      <c r="AC2133" s="900"/>
    </row>
    <row r="2134" spans="9:29">
      <c r="I2134" s="900"/>
      <c r="K2134" s="900"/>
      <c r="Q2134" s="900"/>
      <c r="S2134" s="900"/>
      <c r="T2134" s="900"/>
      <c r="U2134" s="900"/>
      <c r="V2134" s="900"/>
      <c r="W2134" s="900"/>
      <c r="X2134" s="900"/>
      <c r="Z2134" s="900"/>
      <c r="AA2134" s="900"/>
      <c r="AB2134" s="900"/>
      <c r="AC2134" s="900"/>
    </row>
    <row r="2135" spans="9:29">
      <c r="I2135" s="900"/>
      <c r="K2135" s="900"/>
      <c r="Q2135" s="900"/>
      <c r="S2135" s="900"/>
      <c r="T2135" s="900"/>
      <c r="U2135" s="900"/>
      <c r="V2135" s="900"/>
      <c r="W2135" s="900"/>
      <c r="X2135" s="900"/>
      <c r="Z2135" s="900"/>
      <c r="AA2135" s="900"/>
      <c r="AB2135" s="900"/>
      <c r="AC2135" s="900"/>
    </row>
    <row r="2136" spans="9:29">
      <c r="I2136" s="900"/>
      <c r="K2136" s="900"/>
      <c r="Q2136" s="900"/>
      <c r="S2136" s="900"/>
      <c r="T2136" s="900"/>
      <c r="U2136" s="900"/>
      <c r="V2136" s="900"/>
      <c r="W2136" s="900"/>
      <c r="X2136" s="900"/>
      <c r="Z2136" s="900"/>
      <c r="AA2136" s="900"/>
      <c r="AB2136" s="900"/>
      <c r="AC2136" s="900"/>
    </row>
    <row r="2137" spans="9:29">
      <c r="I2137" s="900"/>
      <c r="K2137" s="900"/>
      <c r="Q2137" s="900"/>
      <c r="S2137" s="900"/>
      <c r="T2137" s="900"/>
      <c r="U2137" s="900"/>
      <c r="V2137" s="900"/>
      <c r="W2137" s="900"/>
      <c r="X2137" s="900"/>
      <c r="Z2137" s="900"/>
      <c r="AA2137" s="900"/>
      <c r="AB2137" s="900"/>
      <c r="AC2137" s="900"/>
    </row>
    <row r="2138" spans="9:29">
      <c r="I2138" s="900"/>
      <c r="K2138" s="900"/>
      <c r="Q2138" s="900"/>
      <c r="S2138" s="900"/>
      <c r="T2138" s="900"/>
      <c r="U2138" s="900"/>
      <c r="V2138" s="900"/>
      <c r="W2138" s="900"/>
      <c r="X2138" s="900"/>
      <c r="Z2138" s="900"/>
      <c r="AA2138" s="900"/>
      <c r="AB2138" s="900"/>
      <c r="AC2138" s="900"/>
    </row>
    <row r="2139" spans="9:29">
      <c r="I2139" s="900"/>
      <c r="K2139" s="900"/>
      <c r="Q2139" s="900"/>
      <c r="S2139" s="900"/>
      <c r="T2139" s="900"/>
      <c r="U2139" s="900"/>
      <c r="V2139" s="900"/>
      <c r="W2139" s="900"/>
      <c r="X2139" s="900"/>
      <c r="Z2139" s="900"/>
      <c r="AA2139" s="900"/>
      <c r="AB2139" s="900"/>
      <c r="AC2139" s="900"/>
    </row>
    <row r="2140" spans="9:29">
      <c r="I2140" s="900"/>
      <c r="K2140" s="900"/>
      <c r="Q2140" s="900"/>
      <c r="S2140" s="900"/>
      <c r="T2140" s="900"/>
      <c r="U2140" s="900"/>
      <c r="V2140" s="900"/>
      <c r="W2140" s="900"/>
      <c r="X2140" s="900"/>
      <c r="Z2140" s="900"/>
      <c r="AA2140" s="900"/>
      <c r="AB2140" s="900"/>
      <c r="AC2140" s="900"/>
    </row>
    <row r="2141" spans="9:29">
      <c r="I2141" s="900"/>
      <c r="K2141" s="900"/>
      <c r="Q2141" s="900"/>
      <c r="S2141" s="900"/>
      <c r="T2141" s="900"/>
      <c r="U2141" s="900"/>
      <c r="V2141" s="900"/>
      <c r="W2141" s="900"/>
      <c r="X2141" s="900"/>
      <c r="Z2141" s="900"/>
      <c r="AA2141" s="900"/>
      <c r="AB2141" s="900"/>
      <c r="AC2141" s="900"/>
    </row>
    <row r="2142" spans="9:29">
      <c r="I2142" s="900"/>
      <c r="K2142" s="900"/>
      <c r="Q2142" s="900"/>
      <c r="S2142" s="900"/>
      <c r="T2142" s="900"/>
      <c r="U2142" s="900"/>
      <c r="V2142" s="900"/>
      <c r="W2142" s="900"/>
      <c r="X2142" s="900"/>
      <c r="Z2142" s="900"/>
      <c r="AA2142" s="900"/>
      <c r="AB2142" s="900"/>
      <c r="AC2142" s="900"/>
    </row>
    <row r="2143" spans="9:29">
      <c r="I2143" s="900"/>
      <c r="K2143" s="900"/>
      <c r="Q2143" s="900"/>
      <c r="S2143" s="900"/>
      <c r="T2143" s="900"/>
      <c r="U2143" s="900"/>
      <c r="V2143" s="900"/>
      <c r="W2143" s="900"/>
      <c r="X2143" s="900"/>
      <c r="Z2143" s="900"/>
      <c r="AA2143" s="900"/>
      <c r="AB2143" s="900"/>
      <c r="AC2143" s="900"/>
    </row>
    <row r="2144" spans="9:29">
      <c r="I2144" s="900"/>
      <c r="K2144" s="900"/>
      <c r="Q2144" s="900"/>
      <c r="S2144" s="900"/>
      <c r="T2144" s="900"/>
      <c r="U2144" s="900"/>
      <c r="V2144" s="900"/>
      <c r="W2144" s="900"/>
      <c r="X2144" s="900"/>
      <c r="Z2144" s="900"/>
      <c r="AA2144" s="900"/>
      <c r="AB2144" s="900"/>
      <c r="AC2144" s="900"/>
    </row>
    <row r="2145" spans="9:29">
      <c r="I2145" s="900"/>
      <c r="K2145" s="900"/>
      <c r="Q2145" s="900"/>
      <c r="S2145" s="900"/>
      <c r="T2145" s="900"/>
      <c r="U2145" s="900"/>
      <c r="V2145" s="900"/>
      <c r="W2145" s="900"/>
      <c r="X2145" s="900"/>
      <c r="Z2145" s="900"/>
      <c r="AA2145" s="900"/>
      <c r="AB2145" s="900"/>
      <c r="AC2145" s="900"/>
    </row>
    <row r="2146" spans="9:29">
      <c r="I2146" s="900"/>
      <c r="K2146" s="900"/>
      <c r="Q2146" s="900"/>
      <c r="S2146" s="900"/>
      <c r="T2146" s="900"/>
      <c r="U2146" s="900"/>
      <c r="V2146" s="900"/>
      <c r="W2146" s="900"/>
      <c r="X2146" s="900"/>
      <c r="Z2146" s="900"/>
      <c r="AA2146" s="900"/>
      <c r="AB2146" s="900"/>
      <c r="AC2146" s="900"/>
    </row>
    <row r="2147" spans="9:29">
      <c r="I2147" s="900"/>
      <c r="K2147" s="900"/>
      <c r="Q2147" s="900"/>
      <c r="S2147" s="900"/>
      <c r="T2147" s="900"/>
      <c r="U2147" s="900"/>
      <c r="V2147" s="900"/>
      <c r="W2147" s="900"/>
      <c r="X2147" s="900"/>
      <c r="Z2147" s="900"/>
      <c r="AA2147" s="900"/>
      <c r="AB2147" s="900"/>
      <c r="AC2147" s="900"/>
    </row>
    <row r="2148" spans="9:29">
      <c r="I2148" s="900"/>
      <c r="K2148" s="900"/>
      <c r="Q2148" s="900"/>
      <c r="S2148" s="900"/>
      <c r="T2148" s="900"/>
      <c r="U2148" s="900"/>
      <c r="V2148" s="900"/>
      <c r="W2148" s="900"/>
      <c r="X2148" s="900"/>
      <c r="Z2148" s="900"/>
      <c r="AA2148" s="900"/>
      <c r="AB2148" s="900"/>
      <c r="AC2148" s="900"/>
    </row>
    <row r="2149" spans="9:29">
      <c r="I2149" s="900"/>
      <c r="K2149" s="900"/>
      <c r="Q2149" s="900"/>
      <c r="S2149" s="900"/>
      <c r="T2149" s="900"/>
      <c r="U2149" s="900"/>
      <c r="V2149" s="900"/>
      <c r="W2149" s="900"/>
      <c r="X2149" s="900"/>
      <c r="Z2149" s="900"/>
      <c r="AA2149" s="900"/>
      <c r="AB2149" s="900"/>
      <c r="AC2149" s="900"/>
    </row>
    <row r="2150" spans="9:29">
      <c r="I2150" s="900"/>
      <c r="K2150" s="900"/>
      <c r="Q2150" s="900"/>
      <c r="S2150" s="900"/>
      <c r="T2150" s="900"/>
      <c r="U2150" s="900"/>
      <c r="V2150" s="900"/>
      <c r="W2150" s="900"/>
      <c r="X2150" s="900"/>
      <c r="Z2150" s="900"/>
      <c r="AA2150" s="900"/>
      <c r="AB2150" s="900"/>
      <c r="AC2150" s="900"/>
    </row>
    <row r="2151" spans="9:29">
      <c r="I2151" s="900"/>
      <c r="K2151" s="900"/>
      <c r="Q2151" s="900"/>
      <c r="S2151" s="900"/>
      <c r="T2151" s="900"/>
      <c r="U2151" s="900"/>
      <c r="V2151" s="900"/>
      <c r="W2151" s="900"/>
      <c r="X2151" s="900"/>
      <c r="Z2151" s="900"/>
      <c r="AA2151" s="900"/>
      <c r="AB2151" s="900"/>
      <c r="AC2151" s="900"/>
    </row>
    <row r="2152" spans="9:29">
      <c r="I2152" s="900"/>
      <c r="K2152" s="900"/>
      <c r="Q2152" s="900"/>
      <c r="S2152" s="900"/>
      <c r="T2152" s="900"/>
      <c r="U2152" s="900"/>
      <c r="V2152" s="900"/>
      <c r="W2152" s="900"/>
      <c r="X2152" s="900"/>
      <c r="Z2152" s="900"/>
      <c r="AA2152" s="900"/>
      <c r="AB2152" s="900"/>
      <c r="AC2152" s="900"/>
    </row>
    <row r="2153" spans="9:29">
      <c r="I2153" s="900"/>
      <c r="K2153" s="900"/>
      <c r="Q2153" s="900"/>
      <c r="S2153" s="900"/>
      <c r="T2153" s="900"/>
      <c r="U2153" s="900"/>
      <c r="V2153" s="900"/>
      <c r="W2153" s="900"/>
      <c r="X2153" s="900"/>
      <c r="Z2153" s="900"/>
      <c r="AA2153" s="900"/>
      <c r="AB2153" s="900"/>
      <c r="AC2153" s="900"/>
    </row>
    <row r="2154" spans="9:29">
      <c r="I2154" s="900"/>
      <c r="K2154" s="900"/>
      <c r="Q2154" s="900"/>
      <c r="S2154" s="900"/>
      <c r="T2154" s="900"/>
      <c r="U2154" s="900"/>
      <c r="V2154" s="900"/>
      <c r="W2154" s="900"/>
      <c r="X2154" s="900"/>
      <c r="Z2154" s="900"/>
      <c r="AA2154" s="900"/>
      <c r="AB2154" s="900"/>
      <c r="AC2154" s="900"/>
    </row>
    <row r="2155" spans="9:29">
      <c r="I2155" s="900"/>
      <c r="K2155" s="900"/>
      <c r="Q2155" s="900"/>
      <c r="S2155" s="900"/>
      <c r="T2155" s="900"/>
      <c r="U2155" s="900"/>
      <c r="V2155" s="900"/>
      <c r="W2155" s="900"/>
      <c r="X2155" s="900"/>
      <c r="Z2155" s="900"/>
      <c r="AA2155" s="900"/>
      <c r="AB2155" s="900"/>
      <c r="AC2155" s="900"/>
    </row>
    <row r="2156" spans="9:29">
      <c r="I2156" s="900"/>
      <c r="K2156" s="900"/>
      <c r="Q2156" s="900"/>
      <c r="S2156" s="900"/>
      <c r="T2156" s="900"/>
      <c r="U2156" s="900"/>
      <c r="V2156" s="900"/>
      <c r="W2156" s="900"/>
      <c r="X2156" s="900"/>
      <c r="Z2156" s="900"/>
      <c r="AA2156" s="900"/>
      <c r="AB2156" s="900"/>
      <c r="AC2156" s="900"/>
    </row>
    <row r="2157" spans="9:29">
      <c r="I2157" s="900"/>
      <c r="K2157" s="900"/>
      <c r="Q2157" s="900"/>
      <c r="S2157" s="900"/>
      <c r="T2157" s="900"/>
      <c r="U2157" s="900"/>
      <c r="V2157" s="900"/>
      <c r="W2157" s="900"/>
      <c r="X2157" s="900"/>
      <c r="Z2157" s="900"/>
      <c r="AA2157" s="900"/>
      <c r="AB2157" s="900"/>
      <c r="AC2157" s="900"/>
    </row>
    <row r="2158" spans="9:29">
      <c r="I2158" s="900"/>
      <c r="K2158" s="900"/>
      <c r="Q2158" s="900"/>
      <c r="S2158" s="900"/>
      <c r="T2158" s="900"/>
      <c r="U2158" s="900"/>
      <c r="V2158" s="900"/>
      <c r="W2158" s="900"/>
      <c r="X2158" s="900"/>
      <c r="Z2158" s="900"/>
      <c r="AA2158" s="900"/>
      <c r="AB2158" s="900"/>
      <c r="AC2158" s="900"/>
    </row>
    <row r="2159" spans="9:29">
      <c r="I2159" s="900"/>
      <c r="K2159" s="900"/>
      <c r="Q2159" s="900"/>
      <c r="S2159" s="900"/>
      <c r="T2159" s="900"/>
      <c r="U2159" s="900"/>
      <c r="V2159" s="900"/>
      <c r="W2159" s="900"/>
      <c r="X2159" s="900"/>
      <c r="Z2159" s="900"/>
      <c r="AA2159" s="900"/>
      <c r="AB2159" s="900"/>
      <c r="AC2159" s="900"/>
    </row>
    <row r="2160" spans="9:29">
      <c r="I2160" s="900"/>
      <c r="K2160" s="900"/>
      <c r="Q2160" s="900"/>
      <c r="S2160" s="900"/>
      <c r="T2160" s="900"/>
      <c r="U2160" s="900"/>
      <c r="V2160" s="900"/>
      <c r="W2160" s="900"/>
      <c r="X2160" s="900"/>
      <c r="Z2160" s="900"/>
      <c r="AA2160" s="900"/>
      <c r="AB2160" s="900"/>
      <c r="AC2160" s="900"/>
    </row>
    <row r="2161" spans="9:29">
      <c r="I2161" s="900"/>
      <c r="K2161" s="900"/>
      <c r="Q2161" s="900"/>
      <c r="S2161" s="900"/>
      <c r="T2161" s="900"/>
      <c r="U2161" s="900"/>
      <c r="V2161" s="900"/>
      <c r="W2161" s="900"/>
      <c r="X2161" s="900"/>
      <c r="Z2161" s="900"/>
      <c r="AA2161" s="900"/>
      <c r="AB2161" s="900"/>
      <c r="AC2161" s="900"/>
    </row>
    <row r="2162" spans="9:29">
      <c r="I2162" s="900"/>
      <c r="K2162" s="900"/>
      <c r="Q2162" s="900"/>
      <c r="S2162" s="900"/>
      <c r="T2162" s="900"/>
      <c r="U2162" s="900"/>
      <c r="V2162" s="900"/>
      <c r="W2162" s="900"/>
      <c r="X2162" s="900"/>
      <c r="Z2162" s="900"/>
      <c r="AA2162" s="900"/>
      <c r="AB2162" s="900"/>
      <c r="AC2162" s="900"/>
    </row>
    <row r="2163" spans="9:29">
      <c r="I2163" s="900"/>
      <c r="K2163" s="900"/>
      <c r="Q2163" s="900"/>
      <c r="S2163" s="900"/>
      <c r="T2163" s="900"/>
      <c r="U2163" s="900"/>
      <c r="V2163" s="900"/>
      <c r="W2163" s="900"/>
      <c r="X2163" s="900"/>
      <c r="Z2163" s="900"/>
      <c r="AA2163" s="900"/>
      <c r="AB2163" s="900"/>
      <c r="AC2163" s="900"/>
    </row>
    <row r="2164" spans="9:29">
      <c r="I2164" s="900"/>
      <c r="K2164" s="900"/>
      <c r="Q2164" s="900"/>
      <c r="S2164" s="900"/>
      <c r="T2164" s="900"/>
      <c r="U2164" s="900"/>
      <c r="V2164" s="900"/>
      <c r="W2164" s="900"/>
      <c r="X2164" s="900"/>
      <c r="Z2164" s="900"/>
      <c r="AA2164" s="900"/>
      <c r="AB2164" s="900"/>
      <c r="AC2164" s="900"/>
    </row>
    <row r="2165" spans="9:29">
      <c r="I2165" s="900"/>
      <c r="K2165" s="900"/>
      <c r="Q2165" s="900"/>
      <c r="S2165" s="900"/>
      <c r="T2165" s="900"/>
      <c r="U2165" s="900"/>
      <c r="V2165" s="900"/>
      <c r="W2165" s="900"/>
      <c r="X2165" s="900"/>
      <c r="Z2165" s="900"/>
      <c r="AA2165" s="900"/>
      <c r="AB2165" s="900"/>
      <c r="AC2165" s="900"/>
    </row>
    <row r="2166" spans="9:29">
      <c r="I2166" s="900"/>
      <c r="K2166" s="900"/>
      <c r="Q2166" s="900"/>
      <c r="S2166" s="900"/>
      <c r="T2166" s="900"/>
      <c r="U2166" s="900"/>
      <c r="V2166" s="900"/>
      <c r="W2166" s="900"/>
      <c r="X2166" s="900"/>
      <c r="Z2166" s="900"/>
      <c r="AA2166" s="900"/>
      <c r="AB2166" s="900"/>
      <c r="AC2166" s="900"/>
    </row>
    <row r="2167" spans="9:29">
      <c r="I2167" s="900"/>
      <c r="K2167" s="900"/>
      <c r="Q2167" s="900"/>
      <c r="S2167" s="900"/>
      <c r="T2167" s="900"/>
      <c r="U2167" s="900"/>
      <c r="V2167" s="900"/>
      <c r="W2167" s="900"/>
      <c r="X2167" s="900"/>
      <c r="Z2167" s="900"/>
      <c r="AA2167" s="900"/>
      <c r="AB2167" s="900"/>
      <c r="AC2167" s="900"/>
    </row>
    <row r="2168" spans="9:29">
      <c r="I2168" s="900"/>
      <c r="K2168" s="900"/>
      <c r="Q2168" s="900"/>
      <c r="S2168" s="900"/>
      <c r="T2168" s="900"/>
      <c r="U2168" s="900"/>
      <c r="V2168" s="900"/>
      <c r="W2168" s="900"/>
      <c r="X2168" s="900"/>
      <c r="Z2168" s="900"/>
      <c r="AA2168" s="900"/>
      <c r="AB2168" s="900"/>
      <c r="AC2168" s="900"/>
    </row>
    <row r="2169" spans="9:29">
      <c r="I2169" s="900"/>
      <c r="K2169" s="900"/>
      <c r="Q2169" s="900"/>
      <c r="S2169" s="900"/>
      <c r="T2169" s="900"/>
      <c r="U2169" s="900"/>
      <c r="V2169" s="900"/>
      <c r="W2169" s="900"/>
      <c r="X2169" s="900"/>
      <c r="Z2169" s="900"/>
      <c r="AA2169" s="900"/>
      <c r="AB2169" s="900"/>
      <c r="AC2169" s="900"/>
    </row>
    <row r="2170" spans="9:29">
      <c r="I2170" s="900"/>
      <c r="K2170" s="900"/>
      <c r="Q2170" s="900"/>
      <c r="S2170" s="900"/>
      <c r="T2170" s="900"/>
      <c r="U2170" s="900"/>
      <c r="V2170" s="900"/>
      <c r="W2170" s="900"/>
      <c r="X2170" s="900"/>
      <c r="Z2170" s="900"/>
      <c r="AA2170" s="900"/>
      <c r="AB2170" s="900"/>
      <c r="AC2170" s="900"/>
    </row>
    <row r="2171" spans="9:29">
      <c r="I2171" s="900"/>
      <c r="K2171" s="900"/>
      <c r="Q2171" s="900"/>
      <c r="S2171" s="900"/>
      <c r="T2171" s="900"/>
      <c r="U2171" s="900"/>
      <c r="V2171" s="900"/>
      <c r="W2171" s="900"/>
      <c r="X2171" s="900"/>
      <c r="Z2171" s="900"/>
      <c r="AA2171" s="900"/>
      <c r="AB2171" s="900"/>
      <c r="AC2171" s="900"/>
    </row>
    <row r="2172" spans="9:29">
      <c r="I2172" s="900"/>
      <c r="K2172" s="900"/>
      <c r="Q2172" s="900"/>
      <c r="S2172" s="900"/>
      <c r="T2172" s="900"/>
      <c r="U2172" s="900"/>
      <c r="V2172" s="900"/>
      <c r="W2172" s="900"/>
      <c r="X2172" s="900"/>
      <c r="Z2172" s="900"/>
      <c r="AA2172" s="900"/>
      <c r="AB2172" s="900"/>
      <c r="AC2172" s="900"/>
    </row>
    <row r="2173" spans="9:29">
      <c r="I2173" s="900"/>
      <c r="K2173" s="900"/>
      <c r="Q2173" s="900"/>
      <c r="S2173" s="900"/>
      <c r="T2173" s="900"/>
      <c r="U2173" s="900"/>
      <c r="V2173" s="900"/>
      <c r="W2173" s="900"/>
      <c r="X2173" s="900"/>
      <c r="Z2173" s="900"/>
      <c r="AA2173" s="900"/>
      <c r="AB2173" s="900"/>
      <c r="AC2173" s="900"/>
    </row>
    <row r="2174" spans="9:29">
      <c r="I2174" s="900"/>
      <c r="K2174" s="900"/>
      <c r="Q2174" s="900"/>
      <c r="S2174" s="900"/>
      <c r="T2174" s="900"/>
      <c r="U2174" s="900"/>
      <c r="V2174" s="900"/>
      <c r="W2174" s="900"/>
      <c r="X2174" s="900"/>
      <c r="Z2174" s="900"/>
      <c r="AA2174" s="900"/>
      <c r="AB2174" s="900"/>
      <c r="AC2174" s="900"/>
    </row>
    <row r="2175" spans="9:29">
      <c r="I2175" s="900"/>
      <c r="K2175" s="900"/>
      <c r="Q2175" s="900"/>
      <c r="S2175" s="900"/>
      <c r="T2175" s="900"/>
      <c r="U2175" s="900"/>
      <c r="V2175" s="900"/>
      <c r="W2175" s="900"/>
      <c r="X2175" s="900"/>
      <c r="Z2175" s="900"/>
      <c r="AA2175" s="900"/>
      <c r="AB2175" s="900"/>
      <c r="AC2175" s="900"/>
    </row>
    <row r="2176" spans="9:29">
      <c r="I2176" s="900"/>
      <c r="K2176" s="900"/>
      <c r="Q2176" s="900"/>
      <c r="S2176" s="900"/>
      <c r="T2176" s="900"/>
      <c r="U2176" s="900"/>
      <c r="V2176" s="900"/>
      <c r="W2176" s="900"/>
      <c r="X2176" s="900"/>
      <c r="Z2176" s="900"/>
      <c r="AA2176" s="900"/>
      <c r="AB2176" s="900"/>
      <c r="AC2176" s="900"/>
    </row>
    <row r="2177" spans="9:29">
      <c r="I2177" s="900"/>
      <c r="K2177" s="900"/>
      <c r="Q2177" s="900"/>
      <c r="S2177" s="900"/>
      <c r="T2177" s="900"/>
      <c r="U2177" s="900"/>
      <c r="V2177" s="900"/>
      <c r="W2177" s="900"/>
      <c r="X2177" s="900"/>
      <c r="Z2177" s="900"/>
      <c r="AA2177" s="900"/>
      <c r="AB2177" s="900"/>
      <c r="AC2177" s="900"/>
    </row>
    <row r="2178" spans="9:29">
      <c r="I2178" s="900"/>
      <c r="K2178" s="900"/>
      <c r="Q2178" s="900"/>
      <c r="S2178" s="900"/>
      <c r="T2178" s="900"/>
      <c r="U2178" s="900"/>
      <c r="V2178" s="900"/>
      <c r="W2178" s="900"/>
      <c r="X2178" s="900"/>
      <c r="Z2178" s="900"/>
      <c r="AA2178" s="900"/>
      <c r="AB2178" s="900"/>
      <c r="AC2178" s="900"/>
    </row>
    <row r="2179" spans="9:29">
      <c r="I2179" s="900"/>
      <c r="K2179" s="900"/>
      <c r="Q2179" s="900"/>
      <c r="S2179" s="900"/>
      <c r="T2179" s="900"/>
      <c r="U2179" s="900"/>
      <c r="V2179" s="900"/>
      <c r="W2179" s="900"/>
      <c r="X2179" s="900"/>
      <c r="Z2179" s="900"/>
      <c r="AA2179" s="900"/>
      <c r="AB2179" s="900"/>
      <c r="AC2179" s="900"/>
    </row>
    <row r="2180" spans="9:29">
      <c r="I2180" s="900"/>
      <c r="K2180" s="900"/>
      <c r="Q2180" s="900"/>
      <c r="S2180" s="900"/>
      <c r="T2180" s="900"/>
      <c r="U2180" s="900"/>
      <c r="V2180" s="900"/>
      <c r="W2180" s="900"/>
      <c r="X2180" s="900"/>
      <c r="Z2180" s="900"/>
      <c r="AA2180" s="900"/>
      <c r="AB2180" s="900"/>
      <c r="AC2180" s="900"/>
    </row>
    <row r="2181" spans="9:29">
      <c r="I2181" s="900"/>
      <c r="K2181" s="900"/>
      <c r="Q2181" s="900"/>
      <c r="S2181" s="900"/>
      <c r="T2181" s="900"/>
      <c r="U2181" s="900"/>
      <c r="V2181" s="900"/>
      <c r="W2181" s="900"/>
      <c r="X2181" s="900"/>
      <c r="Z2181" s="900"/>
      <c r="AA2181" s="900"/>
      <c r="AB2181" s="900"/>
      <c r="AC2181" s="900"/>
    </row>
    <row r="2182" spans="9:29">
      <c r="I2182" s="900"/>
      <c r="K2182" s="900"/>
      <c r="Q2182" s="900"/>
      <c r="S2182" s="900"/>
      <c r="T2182" s="900"/>
      <c r="U2182" s="900"/>
      <c r="V2182" s="900"/>
      <c r="W2182" s="900"/>
      <c r="X2182" s="900"/>
      <c r="Z2182" s="900"/>
      <c r="AA2182" s="900"/>
      <c r="AB2182" s="900"/>
      <c r="AC2182" s="900"/>
    </row>
    <row r="2183" spans="9:29">
      <c r="I2183" s="900"/>
      <c r="K2183" s="900"/>
      <c r="Q2183" s="900"/>
      <c r="S2183" s="900"/>
      <c r="T2183" s="900"/>
      <c r="U2183" s="900"/>
      <c r="V2183" s="900"/>
      <c r="W2183" s="900"/>
      <c r="X2183" s="900"/>
      <c r="Z2183" s="900"/>
      <c r="AA2183" s="900"/>
      <c r="AB2183" s="900"/>
      <c r="AC2183" s="900"/>
    </row>
    <row r="2184" spans="9:29">
      <c r="I2184" s="900"/>
      <c r="K2184" s="900"/>
      <c r="Q2184" s="900"/>
      <c r="S2184" s="900"/>
      <c r="T2184" s="900"/>
      <c r="U2184" s="900"/>
      <c r="V2184" s="900"/>
      <c r="W2184" s="900"/>
      <c r="X2184" s="900"/>
      <c r="Z2184" s="900"/>
      <c r="AA2184" s="900"/>
      <c r="AB2184" s="900"/>
      <c r="AC2184" s="900"/>
    </row>
    <row r="2185" spans="9:29">
      <c r="I2185" s="900"/>
      <c r="K2185" s="900"/>
      <c r="Q2185" s="900"/>
      <c r="S2185" s="900"/>
      <c r="T2185" s="900"/>
      <c r="U2185" s="900"/>
      <c r="V2185" s="900"/>
      <c r="W2185" s="900"/>
      <c r="X2185" s="900"/>
      <c r="Z2185" s="900"/>
      <c r="AA2185" s="900"/>
      <c r="AB2185" s="900"/>
      <c r="AC2185" s="900"/>
    </row>
    <row r="2186" spans="9:29">
      <c r="I2186" s="900"/>
      <c r="K2186" s="900"/>
      <c r="Q2186" s="900"/>
      <c r="S2186" s="900"/>
      <c r="T2186" s="900"/>
      <c r="U2186" s="900"/>
      <c r="V2186" s="900"/>
      <c r="W2186" s="900"/>
      <c r="X2186" s="900"/>
      <c r="Z2186" s="900"/>
      <c r="AA2186" s="900"/>
      <c r="AB2186" s="900"/>
      <c r="AC2186" s="900"/>
    </row>
    <row r="2187" spans="9:29">
      <c r="I2187" s="900"/>
      <c r="K2187" s="900"/>
      <c r="Q2187" s="900"/>
      <c r="S2187" s="900"/>
      <c r="T2187" s="900"/>
      <c r="U2187" s="900"/>
      <c r="V2187" s="900"/>
      <c r="W2187" s="900"/>
      <c r="X2187" s="900"/>
      <c r="Z2187" s="900"/>
      <c r="AA2187" s="900"/>
      <c r="AB2187" s="900"/>
      <c r="AC2187" s="900"/>
    </row>
    <row r="2188" spans="9:29">
      <c r="I2188" s="900"/>
      <c r="K2188" s="900"/>
      <c r="Q2188" s="900"/>
      <c r="S2188" s="900"/>
      <c r="T2188" s="900"/>
      <c r="U2188" s="900"/>
      <c r="V2188" s="900"/>
      <c r="W2188" s="900"/>
      <c r="X2188" s="900"/>
      <c r="Z2188" s="900"/>
      <c r="AA2188" s="900"/>
      <c r="AB2188" s="900"/>
      <c r="AC2188" s="900"/>
    </row>
    <row r="2189" spans="9:29">
      <c r="I2189" s="900"/>
      <c r="K2189" s="900"/>
      <c r="Q2189" s="900"/>
      <c r="S2189" s="900"/>
      <c r="T2189" s="900"/>
      <c r="U2189" s="900"/>
      <c r="V2189" s="900"/>
      <c r="W2189" s="900"/>
      <c r="X2189" s="900"/>
      <c r="Z2189" s="900"/>
      <c r="AA2189" s="900"/>
      <c r="AB2189" s="900"/>
      <c r="AC2189" s="900"/>
    </row>
    <row r="2190" spans="9:29">
      <c r="I2190" s="900"/>
      <c r="K2190" s="900"/>
      <c r="Q2190" s="900"/>
      <c r="S2190" s="900"/>
      <c r="T2190" s="900"/>
      <c r="U2190" s="900"/>
      <c r="V2190" s="900"/>
      <c r="W2190" s="900"/>
      <c r="X2190" s="900"/>
      <c r="Z2190" s="900"/>
      <c r="AA2190" s="900"/>
      <c r="AB2190" s="900"/>
      <c r="AC2190" s="900"/>
    </row>
    <row r="2191" spans="9:29">
      <c r="I2191" s="900"/>
      <c r="K2191" s="900"/>
      <c r="Q2191" s="900"/>
      <c r="S2191" s="900"/>
      <c r="T2191" s="900"/>
      <c r="U2191" s="900"/>
      <c r="V2191" s="900"/>
      <c r="W2191" s="900"/>
      <c r="X2191" s="900"/>
      <c r="Z2191" s="900"/>
      <c r="AA2191" s="900"/>
      <c r="AB2191" s="900"/>
      <c r="AC2191" s="900"/>
    </row>
    <row r="2192" spans="9:29">
      <c r="I2192" s="900"/>
      <c r="K2192" s="900"/>
      <c r="Q2192" s="900"/>
      <c r="S2192" s="900"/>
      <c r="T2192" s="900"/>
      <c r="U2192" s="900"/>
      <c r="V2192" s="900"/>
      <c r="W2192" s="900"/>
      <c r="X2192" s="900"/>
      <c r="Z2192" s="900"/>
      <c r="AA2192" s="900"/>
      <c r="AB2192" s="900"/>
      <c r="AC2192" s="900"/>
    </row>
    <row r="2193" spans="9:29">
      <c r="I2193" s="900"/>
      <c r="K2193" s="900"/>
      <c r="Q2193" s="900"/>
      <c r="S2193" s="900"/>
      <c r="T2193" s="900"/>
      <c r="U2193" s="900"/>
      <c r="V2193" s="900"/>
      <c r="W2193" s="900"/>
      <c r="X2193" s="900"/>
      <c r="Z2193" s="900"/>
      <c r="AA2193" s="900"/>
      <c r="AB2193" s="900"/>
      <c r="AC2193" s="900"/>
    </row>
    <row r="2194" spans="9:29">
      <c r="I2194" s="900"/>
      <c r="K2194" s="900"/>
      <c r="Q2194" s="900"/>
      <c r="S2194" s="900"/>
      <c r="T2194" s="900"/>
      <c r="U2194" s="900"/>
      <c r="V2194" s="900"/>
      <c r="W2194" s="900"/>
      <c r="X2194" s="900"/>
      <c r="Z2194" s="900"/>
      <c r="AA2194" s="900"/>
      <c r="AB2194" s="900"/>
      <c r="AC2194" s="900"/>
    </row>
    <row r="2195" spans="9:29">
      <c r="I2195" s="900"/>
      <c r="K2195" s="900"/>
      <c r="Q2195" s="900"/>
      <c r="S2195" s="900"/>
      <c r="T2195" s="900"/>
      <c r="U2195" s="900"/>
      <c r="V2195" s="900"/>
      <c r="W2195" s="900"/>
      <c r="X2195" s="900"/>
      <c r="Z2195" s="900"/>
      <c r="AA2195" s="900"/>
      <c r="AB2195" s="900"/>
      <c r="AC2195" s="900"/>
    </row>
    <row r="2196" spans="9:29">
      <c r="I2196" s="900"/>
      <c r="K2196" s="900"/>
      <c r="Q2196" s="900"/>
      <c r="S2196" s="900"/>
      <c r="T2196" s="900"/>
      <c r="U2196" s="900"/>
      <c r="V2196" s="900"/>
      <c r="W2196" s="900"/>
      <c r="X2196" s="900"/>
      <c r="Z2196" s="900"/>
      <c r="AA2196" s="900"/>
      <c r="AB2196" s="900"/>
      <c r="AC2196" s="900"/>
    </row>
    <row r="2197" spans="9:29">
      <c r="I2197" s="900"/>
      <c r="K2197" s="900"/>
      <c r="Q2197" s="900"/>
      <c r="S2197" s="900"/>
      <c r="T2197" s="900"/>
      <c r="U2197" s="900"/>
      <c r="V2197" s="900"/>
      <c r="W2197" s="900"/>
      <c r="X2197" s="900"/>
      <c r="Z2197" s="900"/>
      <c r="AA2197" s="900"/>
      <c r="AB2197" s="900"/>
      <c r="AC2197" s="900"/>
    </row>
    <row r="2198" spans="9:29">
      <c r="I2198" s="900"/>
      <c r="K2198" s="900"/>
      <c r="Q2198" s="900"/>
      <c r="S2198" s="900"/>
      <c r="T2198" s="900"/>
      <c r="U2198" s="900"/>
      <c r="V2198" s="900"/>
      <c r="W2198" s="900"/>
      <c r="X2198" s="900"/>
      <c r="Z2198" s="900"/>
      <c r="AA2198" s="900"/>
      <c r="AB2198" s="900"/>
      <c r="AC2198" s="900"/>
    </row>
    <row r="2199" spans="9:29">
      <c r="I2199" s="900"/>
      <c r="K2199" s="900"/>
      <c r="Q2199" s="900"/>
      <c r="S2199" s="900"/>
      <c r="T2199" s="900"/>
      <c r="U2199" s="900"/>
      <c r="V2199" s="900"/>
      <c r="W2199" s="900"/>
      <c r="X2199" s="900"/>
      <c r="Z2199" s="900"/>
      <c r="AA2199" s="900"/>
      <c r="AB2199" s="900"/>
      <c r="AC2199" s="900"/>
    </row>
    <row r="2200" spans="9:29">
      <c r="I2200" s="900"/>
      <c r="K2200" s="900"/>
      <c r="Q2200" s="900"/>
      <c r="S2200" s="900"/>
      <c r="T2200" s="900"/>
      <c r="U2200" s="900"/>
      <c r="V2200" s="900"/>
      <c r="W2200" s="900"/>
      <c r="X2200" s="900"/>
      <c r="Z2200" s="900"/>
      <c r="AA2200" s="900"/>
      <c r="AB2200" s="900"/>
      <c r="AC2200" s="900"/>
    </row>
    <row r="2201" spans="9:29">
      <c r="I2201" s="900"/>
      <c r="K2201" s="900"/>
      <c r="Q2201" s="900"/>
      <c r="S2201" s="900"/>
      <c r="T2201" s="900"/>
      <c r="U2201" s="900"/>
      <c r="V2201" s="900"/>
      <c r="W2201" s="900"/>
      <c r="X2201" s="900"/>
      <c r="Z2201" s="900"/>
      <c r="AA2201" s="900"/>
      <c r="AB2201" s="900"/>
      <c r="AC2201" s="900"/>
    </row>
    <row r="2202" spans="9:29">
      <c r="I2202" s="900"/>
      <c r="K2202" s="900"/>
      <c r="Q2202" s="900"/>
      <c r="S2202" s="900"/>
      <c r="T2202" s="900"/>
      <c r="U2202" s="900"/>
      <c r="V2202" s="900"/>
      <c r="W2202" s="900"/>
      <c r="X2202" s="900"/>
      <c r="Z2202" s="900"/>
      <c r="AA2202" s="900"/>
      <c r="AB2202" s="900"/>
      <c r="AC2202" s="900"/>
    </row>
    <row r="2203" spans="9:29">
      <c r="I2203" s="900"/>
      <c r="K2203" s="900"/>
      <c r="Q2203" s="900"/>
      <c r="S2203" s="900"/>
      <c r="T2203" s="900"/>
      <c r="U2203" s="900"/>
      <c r="V2203" s="900"/>
      <c r="W2203" s="900"/>
      <c r="X2203" s="900"/>
      <c r="Z2203" s="900"/>
      <c r="AA2203" s="900"/>
      <c r="AB2203" s="900"/>
      <c r="AC2203" s="900"/>
    </row>
    <row r="2204" spans="9:29">
      <c r="I2204" s="900"/>
      <c r="K2204" s="900"/>
      <c r="Q2204" s="900"/>
      <c r="S2204" s="900"/>
      <c r="T2204" s="900"/>
      <c r="U2204" s="900"/>
      <c r="V2204" s="900"/>
      <c r="W2204" s="900"/>
      <c r="X2204" s="900"/>
      <c r="Z2204" s="900"/>
      <c r="AA2204" s="900"/>
      <c r="AB2204" s="900"/>
      <c r="AC2204" s="900"/>
    </row>
    <row r="2205" spans="9:29">
      <c r="I2205" s="900"/>
      <c r="K2205" s="900"/>
      <c r="Q2205" s="900"/>
      <c r="S2205" s="900"/>
      <c r="T2205" s="900"/>
      <c r="U2205" s="900"/>
      <c r="V2205" s="900"/>
      <c r="W2205" s="900"/>
      <c r="X2205" s="900"/>
      <c r="Z2205" s="900"/>
      <c r="AA2205" s="900"/>
      <c r="AB2205" s="900"/>
      <c r="AC2205" s="900"/>
    </row>
    <row r="2206" spans="9:29">
      <c r="I2206" s="900"/>
      <c r="K2206" s="900"/>
      <c r="Q2206" s="900"/>
      <c r="S2206" s="900"/>
      <c r="T2206" s="900"/>
      <c r="U2206" s="900"/>
      <c r="V2206" s="900"/>
      <c r="W2206" s="900"/>
      <c r="X2206" s="900"/>
      <c r="Z2206" s="900"/>
      <c r="AA2206" s="900"/>
      <c r="AB2206" s="900"/>
      <c r="AC2206" s="900"/>
    </row>
    <row r="2207" spans="9:29">
      <c r="I2207" s="900"/>
      <c r="K2207" s="900"/>
      <c r="Q2207" s="900"/>
      <c r="S2207" s="900"/>
      <c r="T2207" s="900"/>
      <c r="U2207" s="900"/>
      <c r="V2207" s="900"/>
      <c r="W2207" s="900"/>
      <c r="X2207" s="900"/>
      <c r="Z2207" s="900"/>
      <c r="AA2207" s="900"/>
      <c r="AB2207" s="900"/>
      <c r="AC2207" s="900"/>
    </row>
    <row r="2208" spans="9:29">
      <c r="I2208" s="900"/>
      <c r="K2208" s="900"/>
      <c r="Q2208" s="900"/>
      <c r="S2208" s="900"/>
      <c r="T2208" s="900"/>
      <c r="U2208" s="900"/>
      <c r="V2208" s="900"/>
      <c r="W2208" s="900"/>
      <c r="X2208" s="900"/>
      <c r="Z2208" s="900"/>
      <c r="AA2208" s="900"/>
      <c r="AB2208" s="900"/>
      <c r="AC2208" s="900"/>
    </row>
    <row r="2209" spans="9:29">
      <c r="I2209" s="900"/>
      <c r="K2209" s="900"/>
      <c r="Q2209" s="900"/>
      <c r="S2209" s="900"/>
      <c r="T2209" s="900"/>
      <c r="U2209" s="900"/>
      <c r="V2209" s="900"/>
      <c r="W2209" s="900"/>
      <c r="X2209" s="900"/>
      <c r="Z2209" s="900"/>
      <c r="AA2209" s="900"/>
      <c r="AB2209" s="900"/>
      <c r="AC2209" s="900"/>
    </row>
    <row r="2210" spans="9:29">
      <c r="I2210" s="900"/>
      <c r="K2210" s="900"/>
      <c r="Q2210" s="900"/>
      <c r="S2210" s="900"/>
      <c r="T2210" s="900"/>
      <c r="U2210" s="900"/>
      <c r="V2210" s="900"/>
      <c r="W2210" s="900"/>
      <c r="X2210" s="900"/>
      <c r="Z2210" s="900"/>
      <c r="AA2210" s="900"/>
      <c r="AB2210" s="900"/>
      <c r="AC2210" s="900"/>
    </row>
    <row r="2211" spans="9:29">
      <c r="I2211" s="900"/>
      <c r="K2211" s="900"/>
      <c r="Q2211" s="900"/>
      <c r="S2211" s="900"/>
      <c r="T2211" s="900"/>
      <c r="U2211" s="900"/>
      <c r="V2211" s="900"/>
      <c r="W2211" s="900"/>
      <c r="X2211" s="900"/>
      <c r="Z2211" s="900"/>
      <c r="AA2211" s="900"/>
      <c r="AB2211" s="900"/>
      <c r="AC2211" s="900"/>
    </row>
    <row r="2212" spans="9:29">
      <c r="I2212" s="900"/>
      <c r="K2212" s="900"/>
      <c r="Q2212" s="900"/>
      <c r="S2212" s="900"/>
      <c r="T2212" s="900"/>
      <c r="U2212" s="900"/>
      <c r="V2212" s="900"/>
      <c r="W2212" s="900"/>
      <c r="X2212" s="900"/>
      <c r="Z2212" s="900"/>
      <c r="AA2212" s="900"/>
      <c r="AB2212" s="900"/>
      <c r="AC2212" s="900"/>
    </row>
    <row r="2213" spans="9:29">
      <c r="I2213" s="900"/>
      <c r="K2213" s="900"/>
      <c r="Q2213" s="900"/>
      <c r="S2213" s="900"/>
      <c r="T2213" s="900"/>
      <c r="U2213" s="900"/>
      <c r="V2213" s="900"/>
      <c r="W2213" s="900"/>
      <c r="X2213" s="900"/>
      <c r="Z2213" s="900"/>
      <c r="AA2213" s="900"/>
      <c r="AB2213" s="900"/>
      <c r="AC2213" s="900"/>
    </row>
    <row r="2214" spans="9:29">
      <c r="I2214" s="900"/>
      <c r="K2214" s="900"/>
      <c r="Q2214" s="900"/>
      <c r="S2214" s="900"/>
      <c r="T2214" s="900"/>
      <c r="U2214" s="900"/>
      <c r="V2214" s="900"/>
      <c r="W2214" s="900"/>
      <c r="X2214" s="900"/>
      <c r="Z2214" s="900"/>
      <c r="AA2214" s="900"/>
      <c r="AB2214" s="900"/>
      <c r="AC2214" s="900"/>
    </row>
    <row r="2215" spans="9:29">
      <c r="I2215" s="900"/>
      <c r="K2215" s="900"/>
      <c r="Q2215" s="900"/>
      <c r="S2215" s="900"/>
      <c r="T2215" s="900"/>
      <c r="U2215" s="900"/>
      <c r="V2215" s="900"/>
      <c r="W2215" s="900"/>
      <c r="X2215" s="900"/>
      <c r="Z2215" s="900"/>
      <c r="AA2215" s="900"/>
      <c r="AB2215" s="900"/>
      <c r="AC2215" s="900"/>
    </row>
    <row r="2216" spans="9:29">
      <c r="I2216" s="900"/>
      <c r="K2216" s="900"/>
      <c r="Q2216" s="900"/>
      <c r="S2216" s="900"/>
      <c r="T2216" s="900"/>
      <c r="U2216" s="900"/>
      <c r="V2216" s="900"/>
      <c r="W2216" s="900"/>
      <c r="X2216" s="900"/>
      <c r="Z2216" s="900"/>
      <c r="AA2216" s="900"/>
      <c r="AB2216" s="900"/>
      <c r="AC2216" s="900"/>
    </row>
    <row r="2217" spans="9:29">
      <c r="I2217" s="900"/>
      <c r="K2217" s="900"/>
      <c r="Q2217" s="900"/>
      <c r="S2217" s="900"/>
      <c r="T2217" s="900"/>
      <c r="U2217" s="900"/>
      <c r="V2217" s="900"/>
      <c r="W2217" s="900"/>
      <c r="X2217" s="900"/>
      <c r="Z2217" s="900"/>
      <c r="AA2217" s="900"/>
      <c r="AB2217" s="900"/>
      <c r="AC2217" s="900"/>
    </row>
    <row r="2218" spans="9:29">
      <c r="I2218" s="900"/>
      <c r="K2218" s="900"/>
      <c r="Q2218" s="900"/>
      <c r="S2218" s="900"/>
      <c r="T2218" s="900"/>
      <c r="U2218" s="900"/>
      <c r="V2218" s="900"/>
      <c r="W2218" s="900"/>
      <c r="X2218" s="900"/>
      <c r="Z2218" s="900"/>
      <c r="AA2218" s="900"/>
      <c r="AB2218" s="900"/>
      <c r="AC2218" s="900"/>
    </row>
    <row r="2219" spans="9:29">
      <c r="I2219" s="900"/>
      <c r="K2219" s="900"/>
      <c r="Q2219" s="900"/>
      <c r="S2219" s="900"/>
      <c r="T2219" s="900"/>
      <c r="U2219" s="900"/>
      <c r="V2219" s="900"/>
      <c r="W2219" s="900"/>
      <c r="X2219" s="900"/>
      <c r="Z2219" s="900"/>
      <c r="AA2219" s="900"/>
      <c r="AB2219" s="900"/>
      <c r="AC2219" s="900"/>
    </row>
    <row r="2220" spans="9:29">
      <c r="I2220" s="900"/>
      <c r="K2220" s="900"/>
      <c r="Q2220" s="900"/>
      <c r="S2220" s="900"/>
      <c r="T2220" s="900"/>
      <c r="U2220" s="900"/>
      <c r="V2220" s="900"/>
      <c r="W2220" s="900"/>
      <c r="X2220" s="900"/>
      <c r="Z2220" s="900"/>
      <c r="AA2220" s="900"/>
      <c r="AB2220" s="900"/>
      <c r="AC2220" s="900"/>
    </row>
    <row r="2221" spans="9:29">
      <c r="I2221" s="900"/>
      <c r="K2221" s="900"/>
      <c r="Q2221" s="900"/>
      <c r="S2221" s="900"/>
      <c r="T2221" s="900"/>
      <c r="U2221" s="900"/>
      <c r="V2221" s="900"/>
      <c r="W2221" s="900"/>
      <c r="X2221" s="900"/>
      <c r="Z2221" s="900"/>
      <c r="AA2221" s="900"/>
      <c r="AB2221" s="900"/>
      <c r="AC2221" s="900"/>
    </row>
    <row r="2222" spans="9:29">
      <c r="I2222" s="900"/>
      <c r="K2222" s="900"/>
      <c r="Q2222" s="900"/>
      <c r="S2222" s="900"/>
      <c r="T2222" s="900"/>
      <c r="U2222" s="900"/>
      <c r="V2222" s="900"/>
      <c r="W2222" s="900"/>
      <c r="X2222" s="900"/>
      <c r="Z2222" s="900"/>
      <c r="AA2222" s="900"/>
      <c r="AB2222" s="900"/>
      <c r="AC2222" s="900"/>
    </row>
    <row r="2223" spans="9:29">
      <c r="I2223" s="900"/>
      <c r="K2223" s="900"/>
      <c r="Q2223" s="900"/>
      <c r="S2223" s="900"/>
      <c r="T2223" s="900"/>
      <c r="U2223" s="900"/>
      <c r="V2223" s="900"/>
      <c r="W2223" s="900"/>
      <c r="X2223" s="900"/>
      <c r="Z2223" s="900"/>
      <c r="AA2223" s="900"/>
      <c r="AB2223" s="900"/>
      <c r="AC2223" s="900"/>
    </row>
    <row r="2224" spans="9:29">
      <c r="I2224" s="900"/>
      <c r="K2224" s="900"/>
      <c r="Q2224" s="900"/>
      <c r="S2224" s="900"/>
      <c r="T2224" s="900"/>
      <c r="U2224" s="900"/>
      <c r="V2224" s="900"/>
      <c r="W2224" s="900"/>
      <c r="X2224" s="900"/>
      <c r="Z2224" s="900"/>
      <c r="AA2224" s="900"/>
      <c r="AB2224" s="900"/>
      <c r="AC2224" s="900"/>
    </row>
    <row r="2225" spans="9:29">
      <c r="I2225" s="900"/>
      <c r="K2225" s="900"/>
      <c r="Q2225" s="900"/>
      <c r="S2225" s="900"/>
      <c r="T2225" s="900"/>
      <c r="U2225" s="900"/>
      <c r="V2225" s="900"/>
      <c r="W2225" s="900"/>
      <c r="X2225" s="900"/>
      <c r="Z2225" s="900"/>
      <c r="AA2225" s="900"/>
      <c r="AB2225" s="900"/>
      <c r="AC2225" s="900"/>
    </row>
    <row r="2226" spans="9:29">
      <c r="I2226" s="900"/>
      <c r="K2226" s="900"/>
      <c r="Q2226" s="900"/>
      <c r="S2226" s="900"/>
      <c r="T2226" s="900"/>
      <c r="U2226" s="900"/>
      <c r="V2226" s="900"/>
      <c r="W2226" s="900"/>
      <c r="X2226" s="900"/>
      <c r="Z2226" s="900"/>
      <c r="AA2226" s="900"/>
      <c r="AB2226" s="900"/>
      <c r="AC2226" s="900"/>
    </row>
    <row r="2227" spans="9:29">
      <c r="I2227" s="900"/>
      <c r="K2227" s="900"/>
      <c r="Q2227" s="900"/>
      <c r="S2227" s="900"/>
      <c r="T2227" s="900"/>
      <c r="U2227" s="900"/>
      <c r="V2227" s="900"/>
      <c r="W2227" s="900"/>
      <c r="X2227" s="900"/>
      <c r="Z2227" s="900"/>
      <c r="AA2227" s="900"/>
      <c r="AB2227" s="900"/>
      <c r="AC2227" s="900"/>
    </row>
    <row r="2228" spans="9:29">
      <c r="I2228" s="900"/>
      <c r="K2228" s="900"/>
      <c r="Q2228" s="900"/>
      <c r="S2228" s="900"/>
      <c r="T2228" s="900"/>
      <c r="U2228" s="900"/>
      <c r="V2228" s="900"/>
      <c r="W2228" s="900"/>
      <c r="X2228" s="900"/>
      <c r="Z2228" s="900"/>
      <c r="AA2228" s="900"/>
      <c r="AB2228" s="900"/>
      <c r="AC2228" s="900"/>
    </row>
    <row r="2229" spans="9:29">
      <c r="I2229" s="900"/>
      <c r="K2229" s="900"/>
      <c r="Q2229" s="900"/>
      <c r="S2229" s="900"/>
      <c r="T2229" s="900"/>
      <c r="U2229" s="900"/>
      <c r="V2229" s="900"/>
      <c r="W2229" s="900"/>
      <c r="X2229" s="900"/>
      <c r="Z2229" s="900"/>
      <c r="AA2229" s="900"/>
      <c r="AB2229" s="900"/>
      <c r="AC2229" s="900"/>
    </row>
    <row r="2230" spans="9:29">
      <c r="I2230" s="900"/>
      <c r="K2230" s="900"/>
      <c r="Q2230" s="900"/>
      <c r="S2230" s="900"/>
      <c r="T2230" s="900"/>
      <c r="U2230" s="900"/>
      <c r="V2230" s="900"/>
      <c r="W2230" s="900"/>
      <c r="X2230" s="900"/>
      <c r="Z2230" s="900"/>
      <c r="AA2230" s="900"/>
      <c r="AB2230" s="900"/>
      <c r="AC2230" s="900"/>
    </row>
    <row r="2231" spans="9:29">
      <c r="I2231" s="900"/>
      <c r="K2231" s="900"/>
      <c r="Q2231" s="900"/>
      <c r="S2231" s="900"/>
      <c r="T2231" s="900"/>
      <c r="U2231" s="900"/>
      <c r="V2231" s="900"/>
      <c r="W2231" s="900"/>
      <c r="X2231" s="900"/>
      <c r="Z2231" s="900"/>
      <c r="AA2231" s="900"/>
      <c r="AB2231" s="900"/>
      <c r="AC2231" s="900"/>
    </row>
    <row r="2232" spans="9:29">
      <c r="I2232" s="900"/>
      <c r="K2232" s="900"/>
      <c r="Q2232" s="900"/>
      <c r="S2232" s="900"/>
      <c r="T2232" s="900"/>
      <c r="U2232" s="900"/>
      <c r="V2232" s="900"/>
      <c r="W2232" s="900"/>
      <c r="X2232" s="900"/>
      <c r="Z2232" s="900"/>
      <c r="AA2232" s="900"/>
      <c r="AB2232" s="900"/>
      <c r="AC2232" s="900"/>
    </row>
    <row r="2233" spans="9:29">
      <c r="I2233" s="900"/>
      <c r="K2233" s="900"/>
      <c r="Q2233" s="900"/>
      <c r="S2233" s="900"/>
      <c r="T2233" s="900"/>
      <c r="U2233" s="900"/>
      <c r="V2233" s="900"/>
      <c r="W2233" s="900"/>
      <c r="X2233" s="900"/>
      <c r="Z2233" s="900"/>
      <c r="AA2233" s="900"/>
      <c r="AB2233" s="900"/>
      <c r="AC2233" s="900"/>
    </row>
    <row r="2234" spans="9:29">
      <c r="I2234" s="900"/>
      <c r="K2234" s="900"/>
      <c r="Q2234" s="900"/>
      <c r="S2234" s="900"/>
      <c r="T2234" s="900"/>
      <c r="U2234" s="900"/>
      <c r="V2234" s="900"/>
      <c r="W2234" s="900"/>
      <c r="X2234" s="900"/>
      <c r="Z2234" s="900"/>
      <c r="AA2234" s="900"/>
      <c r="AB2234" s="900"/>
      <c r="AC2234" s="900"/>
    </row>
    <row r="2235" spans="9:29">
      <c r="I2235" s="900"/>
      <c r="K2235" s="900"/>
      <c r="Q2235" s="900"/>
      <c r="S2235" s="900"/>
      <c r="T2235" s="900"/>
      <c r="U2235" s="900"/>
      <c r="V2235" s="900"/>
      <c r="W2235" s="900"/>
      <c r="X2235" s="900"/>
      <c r="Z2235" s="900"/>
      <c r="AA2235" s="900"/>
      <c r="AB2235" s="900"/>
      <c r="AC2235" s="900"/>
    </row>
    <row r="2236" spans="9:29">
      <c r="I2236" s="900"/>
      <c r="K2236" s="900"/>
      <c r="Q2236" s="900"/>
      <c r="S2236" s="900"/>
      <c r="T2236" s="900"/>
      <c r="U2236" s="900"/>
      <c r="V2236" s="900"/>
      <c r="W2236" s="900"/>
      <c r="X2236" s="900"/>
      <c r="Z2236" s="900"/>
      <c r="AA2236" s="900"/>
      <c r="AB2236" s="900"/>
      <c r="AC2236" s="900"/>
    </row>
    <row r="2237" spans="9:29">
      <c r="I2237" s="900"/>
      <c r="K2237" s="900"/>
      <c r="Q2237" s="900"/>
      <c r="S2237" s="900"/>
      <c r="T2237" s="900"/>
      <c r="U2237" s="900"/>
      <c r="V2237" s="900"/>
      <c r="W2237" s="900"/>
      <c r="X2237" s="900"/>
      <c r="Z2237" s="900"/>
      <c r="AA2237" s="900"/>
      <c r="AB2237" s="900"/>
      <c r="AC2237" s="900"/>
    </row>
    <row r="2238" spans="9:29">
      <c r="I2238" s="900"/>
      <c r="K2238" s="900"/>
      <c r="Q2238" s="900"/>
      <c r="S2238" s="900"/>
      <c r="T2238" s="900"/>
      <c r="U2238" s="900"/>
      <c r="V2238" s="900"/>
      <c r="W2238" s="900"/>
      <c r="X2238" s="900"/>
      <c r="Z2238" s="900"/>
      <c r="AA2238" s="900"/>
      <c r="AB2238" s="900"/>
      <c r="AC2238" s="900"/>
    </row>
    <row r="2239" spans="9:29">
      <c r="I2239" s="900"/>
      <c r="K2239" s="900"/>
      <c r="Q2239" s="900"/>
      <c r="S2239" s="900"/>
      <c r="T2239" s="900"/>
      <c r="U2239" s="900"/>
      <c r="V2239" s="900"/>
      <c r="W2239" s="900"/>
      <c r="X2239" s="900"/>
      <c r="Z2239" s="900"/>
      <c r="AA2239" s="900"/>
      <c r="AB2239" s="900"/>
      <c r="AC2239" s="900"/>
    </row>
    <row r="2240" spans="9:29">
      <c r="I2240" s="900"/>
      <c r="K2240" s="900"/>
      <c r="Q2240" s="900"/>
      <c r="S2240" s="900"/>
      <c r="T2240" s="900"/>
      <c r="U2240" s="900"/>
      <c r="V2240" s="900"/>
      <c r="W2240" s="900"/>
      <c r="X2240" s="900"/>
      <c r="Z2240" s="900"/>
      <c r="AA2240" s="900"/>
      <c r="AB2240" s="900"/>
      <c r="AC2240" s="900"/>
    </row>
    <row r="2241" spans="9:29">
      <c r="I2241" s="900"/>
      <c r="K2241" s="900"/>
      <c r="Q2241" s="900"/>
      <c r="S2241" s="900"/>
      <c r="T2241" s="900"/>
      <c r="U2241" s="900"/>
      <c r="V2241" s="900"/>
      <c r="W2241" s="900"/>
      <c r="X2241" s="900"/>
      <c r="Z2241" s="900"/>
      <c r="AA2241" s="900"/>
      <c r="AB2241" s="900"/>
      <c r="AC2241" s="900"/>
    </row>
    <row r="2242" spans="9:29">
      <c r="I2242" s="900"/>
      <c r="K2242" s="900"/>
      <c r="Q2242" s="900"/>
      <c r="S2242" s="900"/>
      <c r="T2242" s="900"/>
      <c r="U2242" s="900"/>
      <c r="V2242" s="900"/>
      <c r="W2242" s="900"/>
      <c r="X2242" s="900"/>
      <c r="Z2242" s="900"/>
      <c r="AA2242" s="900"/>
      <c r="AB2242" s="900"/>
      <c r="AC2242" s="900"/>
    </row>
    <row r="2243" spans="9:29">
      <c r="I2243" s="900"/>
      <c r="K2243" s="900"/>
      <c r="Q2243" s="900"/>
      <c r="S2243" s="900"/>
      <c r="T2243" s="900"/>
      <c r="U2243" s="900"/>
      <c r="V2243" s="900"/>
      <c r="W2243" s="900"/>
      <c r="X2243" s="900"/>
      <c r="Z2243" s="900"/>
      <c r="AA2243" s="900"/>
      <c r="AB2243" s="900"/>
      <c r="AC2243" s="900"/>
    </row>
    <row r="2244" spans="9:29">
      <c r="I2244" s="900"/>
      <c r="K2244" s="900"/>
      <c r="Q2244" s="900"/>
      <c r="S2244" s="900"/>
      <c r="T2244" s="900"/>
      <c r="U2244" s="900"/>
      <c r="V2244" s="900"/>
      <c r="W2244" s="900"/>
      <c r="X2244" s="900"/>
      <c r="Z2244" s="900"/>
      <c r="AA2244" s="900"/>
      <c r="AB2244" s="900"/>
      <c r="AC2244" s="900"/>
    </row>
    <row r="2245" spans="9:29">
      <c r="I2245" s="900"/>
      <c r="K2245" s="900"/>
      <c r="Q2245" s="900"/>
      <c r="S2245" s="900"/>
      <c r="T2245" s="900"/>
      <c r="U2245" s="900"/>
      <c r="V2245" s="900"/>
      <c r="W2245" s="900"/>
      <c r="X2245" s="900"/>
      <c r="Z2245" s="900"/>
      <c r="AA2245" s="900"/>
      <c r="AB2245" s="900"/>
      <c r="AC2245" s="900"/>
    </row>
    <row r="2246" spans="9:29">
      <c r="I2246" s="900"/>
      <c r="K2246" s="900"/>
      <c r="Q2246" s="900"/>
      <c r="S2246" s="900"/>
      <c r="T2246" s="900"/>
      <c r="U2246" s="900"/>
      <c r="V2246" s="900"/>
      <c r="W2246" s="900"/>
      <c r="X2246" s="900"/>
      <c r="Z2246" s="900"/>
      <c r="AA2246" s="900"/>
      <c r="AB2246" s="900"/>
      <c r="AC2246" s="900"/>
    </row>
    <row r="2247" spans="9:29">
      <c r="I2247" s="900"/>
      <c r="K2247" s="900"/>
      <c r="Q2247" s="900"/>
      <c r="S2247" s="900"/>
      <c r="T2247" s="900"/>
      <c r="U2247" s="900"/>
      <c r="V2247" s="900"/>
      <c r="W2247" s="900"/>
      <c r="X2247" s="900"/>
      <c r="Z2247" s="900"/>
      <c r="AA2247" s="900"/>
      <c r="AB2247" s="900"/>
      <c r="AC2247" s="900"/>
    </row>
    <row r="2248" spans="9:29">
      <c r="I2248" s="900"/>
      <c r="K2248" s="900"/>
      <c r="Q2248" s="900"/>
      <c r="S2248" s="900"/>
      <c r="T2248" s="900"/>
      <c r="U2248" s="900"/>
      <c r="V2248" s="900"/>
      <c r="W2248" s="900"/>
      <c r="X2248" s="900"/>
      <c r="Z2248" s="900"/>
      <c r="AA2248" s="900"/>
      <c r="AB2248" s="900"/>
      <c r="AC2248" s="900"/>
    </row>
    <row r="2249" spans="9:29">
      <c r="I2249" s="900"/>
      <c r="K2249" s="900"/>
      <c r="Q2249" s="900"/>
      <c r="S2249" s="900"/>
      <c r="T2249" s="900"/>
      <c r="U2249" s="900"/>
      <c r="V2249" s="900"/>
      <c r="W2249" s="900"/>
      <c r="X2249" s="900"/>
      <c r="Z2249" s="900"/>
      <c r="AA2249" s="900"/>
      <c r="AB2249" s="900"/>
      <c r="AC2249" s="900"/>
    </row>
    <row r="2250" spans="9:29">
      <c r="I2250" s="900"/>
      <c r="K2250" s="900"/>
      <c r="Q2250" s="900"/>
      <c r="S2250" s="900"/>
      <c r="T2250" s="900"/>
      <c r="U2250" s="900"/>
      <c r="V2250" s="900"/>
      <c r="W2250" s="900"/>
      <c r="X2250" s="900"/>
      <c r="Z2250" s="900"/>
      <c r="AA2250" s="900"/>
      <c r="AB2250" s="900"/>
      <c r="AC2250" s="900"/>
    </row>
    <row r="2251" spans="9:29">
      <c r="I2251" s="900"/>
      <c r="K2251" s="900"/>
      <c r="Q2251" s="900"/>
      <c r="S2251" s="900"/>
      <c r="T2251" s="900"/>
      <c r="U2251" s="900"/>
      <c r="V2251" s="900"/>
      <c r="W2251" s="900"/>
      <c r="X2251" s="900"/>
      <c r="Z2251" s="900"/>
      <c r="AA2251" s="900"/>
      <c r="AB2251" s="900"/>
      <c r="AC2251" s="900"/>
    </row>
    <row r="2252" spans="9:29">
      <c r="I2252" s="900"/>
      <c r="K2252" s="900"/>
      <c r="Q2252" s="900"/>
      <c r="S2252" s="900"/>
      <c r="T2252" s="900"/>
      <c r="U2252" s="900"/>
      <c r="V2252" s="900"/>
      <c r="W2252" s="900"/>
      <c r="X2252" s="900"/>
      <c r="Z2252" s="900"/>
      <c r="AA2252" s="900"/>
      <c r="AB2252" s="900"/>
      <c r="AC2252" s="900"/>
    </row>
    <row r="2253" spans="9:29">
      <c r="I2253" s="900"/>
      <c r="K2253" s="900"/>
      <c r="Q2253" s="900"/>
      <c r="S2253" s="900"/>
      <c r="T2253" s="900"/>
      <c r="U2253" s="900"/>
      <c r="V2253" s="900"/>
      <c r="W2253" s="900"/>
      <c r="X2253" s="900"/>
      <c r="Z2253" s="900"/>
      <c r="AA2253" s="900"/>
      <c r="AB2253" s="900"/>
      <c r="AC2253" s="900"/>
    </row>
    <row r="2254" spans="9:29">
      <c r="I2254" s="900"/>
      <c r="K2254" s="900"/>
      <c r="Q2254" s="900"/>
      <c r="S2254" s="900"/>
      <c r="T2254" s="900"/>
      <c r="U2254" s="900"/>
      <c r="V2254" s="900"/>
      <c r="W2254" s="900"/>
      <c r="X2254" s="900"/>
      <c r="Z2254" s="900"/>
      <c r="AA2254" s="900"/>
      <c r="AB2254" s="900"/>
      <c r="AC2254" s="900"/>
    </row>
    <row r="2255" spans="9:29">
      <c r="I2255" s="900"/>
      <c r="K2255" s="900"/>
      <c r="Q2255" s="900"/>
      <c r="S2255" s="900"/>
      <c r="T2255" s="900"/>
      <c r="U2255" s="900"/>
      <c r="V2255" s="900"/>
      <c r="W2255" s="900"/>
      <c r="X2255" s="900"/>
      <c r="Z2255" s="900"/>
      <c r="AA2255" s="900"/>
      <c r="AB2255" s="900"/>
      <c r="AC2255" s="900"/>
    </row>
    <row r="2256" spans="9:29">
      <c r="I2256" s="900"/>
      <c r="K2256" s="900"/>
      <c r="Q2256" s="900"/>
      <c r="S2256" s="900"/>
      <c r="T2256" s="900"/>
      <c r="U2256" s="900"/>
      <c r="V2256" s="900"/>
      <c r="W2256" s="900"/>
      <c r="X2256" s="900"/>
      <c r="Z2256" s="900"/>
      <c r="AA2256" s="900"/>
      <c r="AB2256" s="900"/>
      <c r="AC2256" s="900"/>
    </row>
    <row r="2257" spans="9:29">
      <c r="I2257" s="900"/>
      <c r="K2257" s="900"/>
      <c r="Q2257" s="900"/>
      <c r="S2257" s="900"/>
      <c r="T2257" s="900"/>
      <c r="U2257" s="900"/>
      <c r="V2257" s="900"/>
      <c r="W2257" s="900"/>
      <c r="X2257" s="900"/>
      <c r="Z2257" s="900"/>
      <c r="AA2257" s="900"/>
      <c r="AB2257" s="900"/>
      <c r="AC2257" s="900"/>
    </row>
    <row r="2258" spans="9:29">
      <c r="I2258" s="900"/>
      <c r="K2258" s="900"/>
      <c r="Q2258" s="900"/>
      <c r="S2258" s="900"/>
      <c r="T2258" s="900"/>
      <c r="U2258" s="900"/>
      <c r="V2258" s="900"/>
      <c r="W2258" s="900"/>
      <c r="X2258" s="900"/>
      <c r="Z2258" s="900"/>
      <c r="AA2258" s="900"/>
      <c r="AB2258" s="900"/>
      <c r="AC2258" s="900"/>
    </row>
    <row r="2259" spans="9:29">
      <c r="I2259" s="900"/>
      <c r="K2259" s="900"/>
      <c r="Q2259" s="900"/>
      <c r="S2259" s="900"/>
      <c r="T2259" s="900"/>
      <c r="U2259" s="900"/>
      <c r="V2259" s="900"/>
      <c r="W2259" s="900"/>
      <c r="X2259" s="900"/>
      <c r="Z2259" s="900"/>
      <c r="AA2259" s="900"/>
      <c r="AB2259" s="900"/>
      <c r="AC2259" s="900"/>
    </row>
    <row r="2260" spans="9:29">
      <c r="I2260" s="900"/>
      <c r="K2260" s="900"/>
      <c r="Q2260" s="900"/>
      <c r="S2260" s="900"/>
      <c r="T2260" s="900"/>
      <c r="U2260" s="900"/>
      <c r="V2260" s="900"/>
      <c r="W2260" s="900"/>
      <c r="X2260" s="900"/>
      <c r="Z2260" s="900"/>
      <c r="AA2260" s="900"/>
      <c r="AB2260" s="900"/>
      <c r="AC2260" s="900"/>
    </row>
    <row r="2261" spans="9:29">
      <c r="I2261" s="900"/>
      <c r="K2261" s="900"/>
      <c r="Q2261" s="900"/>
      <c r="S2261" s="900"/>
      <c r="T2261" s="900"/>
      <c r="U2261" s="900"/>
      <c r="V2261" s="900"/>
      <c r="W2261" s="900"/>
      <c r="X2261" s="900"/>
      <c r="Z2261" s="900"/>
      <c r="AA2261" s="900"/>
      <c r="AB2261" s="900"/>
      <c r="AC2261" s="900"/>
    </row>
    <row r="2262" spans="9:29">
      <c r="I2262" s="900"/>
      <c r="K2262" s="900"/>
      <c r="Q2262" s="900"/>
      <c r="S2262" s="900"/>
      <c r="T2262" s="900"/>
      <c r="U2262" s="900"/>
      <c r="V2262" s="900"/>
      <c r="W2262" s="900"/>
      <c r="X2262" s="900"/>
      <c r="Z2262" s="900"/>
      <c r="AA2262" s="900"/>
      <c r="AB2262" s="900"/>
      <c r="AC2262" s="900"/>
    </row>
    <row r="2263" spans="9:29">
      <c r="I2263" s="900"/>
      <c r="K2263" s="900"/>
      <c r="Q2263" s="900"/>
      <c r="S2263" s="900"/>
      <c r="T2263" s="900"/>
      <c r="U2263" s="900"/>
      <c r="V2263" s="900"/>
      <c r="W2263" s="900"/>
      <c r="X2263" s="900"/>
      <c r="Z2263" s="900"/>
      <c r="AA2263" s="900"/>
      <c r="AB2263" s="900"/>
      <c r="AC2263" s="900"/>
    </row>
    <row r="2264" spans="9:29">
      <c r="I2264" s="900"/>
      <c r="K2264" s="900"/>
      <c r="Q2264" s="900"/>
      <c r="S2264" s="900"/>
      <c r="T2264" s="900"/>
      <c r="U2264" s="900"/>
      <c r="V2264" s="900"/>
      <c r="W2264" s="900"/>
      <c r="X2264" s="900"/>
      <c r="Z2264" s="900"/>
      <c r="AA2264" s="900"/>
      <c r="AB2264" s="900"/>
      <c r="AC2264" s="900"/>
    </row>
    <row r="2265" spans="9:29">
      <c r="I2265" s="900"/>
      <c r="K2265" s="900"/>
      <c r="Q2265" s="900"/>
      <c r="S2265" s="900"/>
      <c r="T2265" s="900"/>
      <c r="U2265" s="900"/>
      <c r="V2265" s="900"/>
      <c r="W2265" s="900"/>
      <c r="X2265" s="900"/>
      <c r="Z2265" s="900"/>
      <c r="AA2265" s="900"/>
      <c r="AB2265" s="900"/>
      <c r="AC2265" s="900"/>
    </row>
    <row r="2266" spans="9:29">
      <c r="I2266" s="900"/>
      <c r="K2266" s="900"/>
      <c r="Q2266" s="900"/>
      <c r="S2266" s="900"/>
      <c r="T2266" s="900"/>
      <c r="U2266" s="900"/>
      <c r="V2266" s="900"/>
      <c r="W2266" s="900"/>
      <c r="X2266" s="900"/>
      <c r="Z2266" s="900"/>
      <c r="AA2266" s="900"/>
      <c r="AB2266" s="900"/>
      <c r="AC2266" s="900"/>
    </row>
    <row r="2267" spans="9:29">
      <c r="I2267" s="900"/>
      <c r="K2267" s="900"/>
      <c r="Q2267" s="900"/>
      <c r="S2267" s="900"/>
      <c r="T2267" s="900"/>
      <c r="U2267" s="900"/>
      <c r="V2267" s="900"/>
      <c r="W2267" s="900"/>
      <c r="X2267" s="900"/>
      <c r="Z2267" s="900"/>
      <c r="AA2267" s="900"/>
      <c r="AB2267" s="900"/>
      <c r="AC2267" s="900"/>
    </row>
    <row r="2268" spans="9:29">
      <c r="I2268" s="900"/>
      <c r="K2268" s="900"/>
      <c r="Q2268" s="900"/>
      <c r="S2268" s="900"/>
      <c r="T2268" s="900"/>
      <c r="U2268" s="900"/>
      <c r="V2268" s="900"/>
      <c r="W2268" s="900"/>
      <c r="X2268" s="900"/>
      <c r="Z2268" s="900"/>
      <c r="AA2268" s="900"/>
      <c r="AB2268" s="900"/>
      <c r="AC2268" s="900"/>
    </row>
    <row r="2269" spans="9:29">
      <c r="I2269" s="900"/>
      <c r="K2269" s="900"/>
      <c r="Q2269" s="900"/>
      <c r="S2269" s="900"/>
      <c r="T2269" s="900"/>
      <c r="U2269" s="900"/>
      <c r="V2269" s="900"/>
      <c r="W2269" s="900"/>
      <c r="X2269" s="900"/>
      <c r="Z2269" s="900"/>
      <c r="AA2269" s="900"/>
      <c r="AB2269" s="900"/>
      <c r="AC2269" s="900"/>
    </row>
    <row r="2270" spans="9:29">
      <c r="I2270" s="900"/>
      <c r="K2270" s="900"/>
      <c r="Q2270" s="900"/>
      <c r="S2270" s="900"/>
      <c r="T2270" s="900"/>
      <c r="U2270" s="900"/>
      <c r="V2270" s="900"/>
      <c r="W2270" s="900"/>
      <c r="X2270" s="900"/>
      <c r="Z2270" s="900"/>
      <c r="AA2270" s="900"/>
      <c r="AB2270" s="900"/>
      <c r="AC2270" s="900"/>
    </row>
    <row r="2271" spans="9:29">
      <c r="I2271" s="900"/>
      <c r="K2271" s="900"/>
      <c r="Q2271" s="900"/>
      <c r="S2271" s="900"/>
      <c r="T2271" s="900"/>
      <c r="U2271" s="900"/>
      <c r="V2271" s="900"/>
      <c r="W2271" s="900"/>
      <c r="X2271" s="900"/>
      <c r="Z2271" s="900"/>
      <c r="AA2271" s="900"/>
      <c r="AB2271" s="900"/>
      <c r="AC2271" s="900"/>
    </row>
    <row r="2272" spans="9:29">
      <c r="I2272" s="900"/>
      <c r="K2272" s="900"/>
      <c r="Q2272" s="900"/>
      <c r="S2272" s="900"/>
      <c r="T2272" s="900"/>
      <c r="U2272" s="900"/>
      <c r="V2272" s="900"/>
      <c r="W2272" s="900"/>
      <c r="X2272" s="900"/>
      <c r="Z2272" s="900"/>
      <c r="AA2272" s="900"/>
      <c r="AB2272" s="900"/>
      <c r="AC2272" s="900"/>
    </row>
    <row r="2273" spans="9:29">
      <c r="I2273" s="900"/>
      <c r="K2273" s="900"/>
      <c r="Q2273" s="900"/>
      <c r="S2273" s="900"/>
      <c r="T2273" s="900"/>
      <c r="U2273" s="900"/>
      <c r="V2273" s="900"/>
      <c r="W2273" s="900"/>
      <c r="X2273" s="900"/>
      <c r="Z2273" s="900"/>
      <c r="AA2273" s="900"/>
      <c r="AB2273" s="900"/>
      <c r="AC2273" s="900"/>
    </row>
    <row r="2274" spans="9:29">
      <c r="I2274" s="900"/>
      <c r="K2274" s="900"/>
      <c r="Q2274" s="900"/>
      <c r="S2274" s="900"/>
      <c r="T2274" s="900"/>
      <c r="U2274" s="900"/>
      <c r="V2274" s="900"/>
      <c r="W2274" s="900"/>
      <c r="X2274" s="900"/>
      <c r="Z2274" s="900"/>
      <c r="AA2274" s="900"/>
      <c r="AB2274" s="900"/>
      <c r="AC2274" s="900"/>
    </row>
    <row r="2275" spans="9:29">
      <c r="I2275" s="900"/>
      <c r="K2275" s="900"/>
      <c r="Q2275" s="900"/>
      <c r="S2275" s="900"/>
      <c r="T2275" s="900"/>
      <c r="U2275" s="900"/>
      <c r="V2275" s="900"/>
      <c r="W2275" s="900"/>
      <c r="X2275" s="900"/>
      <c r="Z2275" s="900"/>
      <c r="AA2275" s="900"/>
      <c r="AB2275" s="900"/>
      <c r="AC2275" s="900"/>
    </row>
    <row r="2276" spans="9:29">
      <c r="I2276" s="900"/>
      <c r="K2276" s="900"/>
      <c r="Q2276" s="900"/>
      <c r="S2276" s="900"/>
      <c r="T2276" s="900"/>
      <c r="U2276" s="900"/>
      <c r="V2276" s="900"/>
      <c r="W2276" s="900"/>
      <c r="X2276" s="900"/>
      <c r="Z2276" s="900"/>
      <c r="AA2276" s="900"/>
      <c r="AB2276" s="900"/>
      <c r="AC2276" s="900"/>
    </row>
    <row r="2277" spans="9:29">
      <c r="I2277" s="900"/>
      <c r="K2277" s="900"/>
      <c r="Q2277" s="900"/>
      <c r="S2277" s="900"/>
      <c r="T2277" s="900"/>
      <c r="U2277" s="900"/>
      <c r="V2277" s="900"/>
      <c r="W2277" s="900"/>
      <c r="X2277" s="900"/>
      <c r="Z2277" s="900"/>
      <c r="AA2277" s="900"/>
      <c r="AB2277" s="900"/>
      <c r="AC2277" s="900"/>
    </row>
    <row r="2278" spans="9:29">
      <c r="I2278" s="900"/>
      <c r="K2278" s="900"/>
      <c r="Q2278" s="900"/>
      <c r="S2278" s="900"/>
      <c r="T2278" s="900"/>
      <c r="U2278" s="900"/>
      <c r="V2278" s="900"/>
      <c r="W2278" s="900"/>
      <c r="X2278" s="900"/>
      <c r="Z2278" s="900"/>
      <c r="AA2278" s="900"/>
      <c r="AB2278" s="900"/>
      <c r="AC2278" s="900"/>
    </row>
    <row r="2279" spans="9:29">
      <c r="I2279" s="900"/>
      <c r="K2279" s="900"/>
      <c r="Q2279" s="900"/>
      <c r="S2279" s="900"/>
      <c r="T2279" s="900"/>
      <c r="U2279" s="900"/>
      <c r="V2279" s="900"/>
      <c r="W2279" s="900"/>
      <c r="X2279" s="900"/>
      <c r="Z2279" s="900"/>
      <c r="AA2279" s="900"/>
      <c r="AB2279" s="900"/>
      <c r="AC2279" s="900"/>
    </row>
    <row r="2280" spans="9:29">
      <c r="I2280" s="900"/>
      <c r="K2280" s="900"/>
      <c r="Q2280" s="900"/>
      <c r="S2280" s="900"/>
      <c r="T2280" s="900"/>
      <c r="U2280" s="900"/>
      <c r="V2280" s="900"/>
      <c r="W2280" s="900"/>
      <c r="X2280" s="900"/>
      <c r="Z2280" s="900"/>
      <c r="AA2280" s="900"/>
      <c r="AB2280" s="900"/>
      <c r="AC2280" s="900"/>
    </row>
    <row r="2281" spans="9:29">
      <c r="I2281" s="900"/>
      <c r="K2281" s="900"/>
      <c r="Q2281" s="900"/>
      <c r="S2281" s="900"/>
      <c r="T2281" s="900"/>
      <c r="U2281" s="900"/>
      <c r="V2281" s="900"/>
      <c r="W2281" s="900"/>
      <c r="X2281" s="900"/>
      <c r="Z2281" s="900"/>
      <c r="AA2281" s="900"/>
      <c r="AB2281" s="900"/>
      <c r="AC2281" s="900"/>
    </row>
    <row r="2282" spans="9:29">
      <c r="I2282" s="900"/>
      <c r="K2282" s="900"/>
      <c r="Q2282" s="900"/>
      <c r="S2282" s="900"/>
      <c r="T2282" s="900"/>
      <c r="U2282" s="900"/>
      <c r="V2282" s="900"/>
      <c r="W2282" s="900"/>
      <c r="X2282" s="900"/>
      <c r="Z2282" s="900"/>
      <c r="AA2282" s="900"/>
      <c r="AB2282" s="900"/>
      <c r="AC2282" s="900"/>
    </row>
    <row r="2283" spans="9:29">
      <c r="I2283" s="900"/>
      <c r="K2283" s="900"/>
      <c r="Q2283" s="900"/>
      <c r="S2283" s="900"/>
      <c r="T2283" s="900"/>
      <c r="U2283" s="900"/>
      <c r="V2283" s="900"/>
      <c r="W2283" s="900"/>
      <c r="X2283" s="900"/>
      <c r="Z2283" s="900"/>
      <c r="AA2283" s="900"/>
      <c r="AB2283" s="900"/>
      <c r="AC2283" s="900"/>
    </row>
    <row r="2284" spans="9:29">
      <c r="I2284" s="900"/>
      <c r="K2284" s="900"/>
      <c r="Q2284" s="900"/>
      <c r="S2284" s="900"/>
      <c r="T2284" s="900"/>
      <c r="U2284" s="900"/>
      <c r="V2284" s="900"/>
      <c r="W2284" s="900"/>
      <c r="X2284" s="900"/>
      <c r="Z2284" s="900"/>
      <c r="AA2284" s="900"/>
      <c r="AB2284" s="900"/>
      <c r="AC2284" s="900"/>
    </row>
    <row r="2285" spans="9:29">
      <c r="I2285" s="900"/>
      <c r="K2285" s="900"/>
      <c r="Q2285" s="900"/>
      <c r="S2285" s="900"/>
      <c r="T2285" s="900"/>
      <c r="U2285" s="900"/>
      <c r="V2285" s="900"/>
      <c r="W2285" s="900"/>
      <c r="X2285" s="900"/>
      <c r="Z2285" s="900"/>
      <c r="AA2285" s="900"/>
      <c r="AB2285" s="900"/>
      <c r="AC2285" s="900"/>
    </row>
    <row r="2286" spans="9:29">
      <c r="I2286" s="900"/>
      <c r="K2286" s="900"/>
      <c r="Q2286" s="900"/>
      <c r="S2286" s="900"/>
      <c r="T2286" s="900"/>
      <c r="U2286" s="900"/>
      <c r="V2286" s="900"/>
      <c r="W2286" s="900"/>
      <c r="X2286" s="900"/>
      <c r="Z2286" s="900"/>
      <c r="AA2286" s="900"/>
      <c r="AB2286" s="900"/>
      <c r="AC2286" s="900"/>
    </row>
    <row r="2287" spans="9:29">
      <c r="I2287" s="900"/>
      <c r="K2287" s="900"/>
      <c r="Q2287" s="900"/>
      <c r="S2287" s="900"/>
      <c r="T2287" s="900"/>
      <c r="U2287" s="900"/>
      <c r="V2287" s="900"/>
      <c r="W2287" s="900"/>
      <c r="X2287" s="900"/>
      <c r="Z2287" s="900"/>
      <c r="AA2287" s="900"/>
      <c r="AB2287" s="900"/>
      <c r="AC2287" s="900"/>
    </row>
    <row r="2288" spans="9:29">
      <c r="I2288" s="900"/>
      <c r="K2288" s="900"/>
      <c r="Q2288" s="900"/>
      <c r="S2288" s="900"/>
      <c r="T2288" s="900"/>
      <c r="U2288" s="900"/>
      <c r="V2288" s="900"/>
      <c r="W2288" s="900"/>
      <c r="X2288" s="900"/>
      <c r="Z2288" s="900"/>
      <c r="AA2288" s="900"/>
      <c r="AB2288" s="900"/>
      <c r="AC2288" s="900"/>
    </row>
    <row r="2289" spans="9:29">
      <c r="I2289" s="900"/>
      <c r="K2289" s="900"/>
      <c r="Q2289" s="900"/>
      <c r="S2289" s="900"/>
      <c r="T2289" s="900"/>
      <c r="U2289" s="900"/>
      <c r="V2289" s="900"/>
      <c r="W2289" s="900"/>
      <c r="X2289" s="900"/>
      <c r="Z2289" s="900"/>
      <c r="AA2289" s="900"/>
      <c r="AB2289" s="900"/>
      <c r="AC2289" s="900"/>
    </row>
    <row r="2290" spans="9:29">
      <c r="I2290" s="900"/>
      <c r="K2290" s="900"/>
      <c r="Q2290" s="900"/>
      <c r="S2290" s="900"/>
      <c r="T2290" s="900"/>
      <c r="U2290" s="900"/>
      <c r="V2290" s="900"/>
      <c r="W2290" s="900"/>
      <c r="X2290" s="900"/>
      <c r="Z2290" s="900"/>
      <c r="AA2290" s="900"/>
      <c r="AB2290" s="900"/>
      <c r="AC2290" s="900"/>
    </row>
    <row r="2291" spans="9:29">
      <c r="I2291" s="900"/>
      <c r="K2291" s="900"/>
      <c r="Q2291" s="900"/>
      <c r="S2291" s="900"/>
      <c r="T2291" s="900"/>
      <c r="U2291" s="900"/>
      <c r="V2291" s="900"/>
      <c r="W2291" s="900"/>
      <c r="X2291" s="900"/>
      <c r="Z2291" s="900"/>
      <c r="AA2291" s="900"/>
      <c r="AB2291" s="900"/>
      <c r="AC2291" s="900"/>
    </row>
    <row r="2292" spans="9:29">
      <c r="I2292" s="900"/>
      <c r="K2292" s="900"/>
      <c r="Q2292" s="900"/>
      <c r="S2292" s="900"/>
      <c r="T2292" s="900"/>
      <c r="U2292" s="900"/>
      <c r="V2292" s="900"/>
      <c r="W2292" s="900"/>
      <c r="X2292" s="900"/>
      <c r="Z2292" s="900"/>
      <c r="AA2292" s="900"/>
      <c r="AB2292" s="900"/>
      <c r="AC2292" s="900"/>
    </row>
    <row r="2293" spans="9:29">
      <c r="I2293" s="900"/>
      <c r="K2293" s="900"/>
      <c r="Q2293" s="900"/>
      <c r="S2293" s="900"/>
      <c r="T2293" s="900"/>
      <c r="U2293" s="900"/>
      <c r="V2293" s="900"/>
      <c r="W2293" s="900"/>
      <c r="X2293" s="900"/>
      <c r="Z2293" s="900"/>
      <c r="AA2293" s="900"/>
      <c r="AB2293" s="900"/>
      <c r="AC2293" s="900"/>
    </row>
    <row r="2294" spans="9:29">
      <c r="I2294" s="900"/>
      <c r="K2294" s="900"/>
      <c r="Q2294" s="900"/>
      <c r="S2294" s="900"/>
      <c r="T2294" s="900"/>
      <c r="U2294" s="900"/>
      <c r="V2294" s="900"/>
      <c r="W2294" s="900"/>
      <c r="X2294" s="900"/>
      <c r="Z2294" s="900"/>
      <c r="AA2294" s="900"/>
      <c r="AB2294" s="900"/>
      <c r="AC2294" s="900"/>
    </row>
    <row r="2295" spans="9:29">
      <c r="I2295" s="900"/>
      <c r="K2295" s="900"/>
      <c r="Q2295" s="900"/>
      <c r="S2295" s="900"/>
      <c r="T2295" s="900"/>
      <c r="U2295" s="900"/>
      <c r="V2295" s="900"/>
      <c r="W2295" s="900"/>
      <c r="X2295" s="900"/>
      <c r="Z2295" s="900"/>
      <c r="AA2295" s="900"/>
      <c r="AB2295" s="900"/>
      <c r="AC2295" s="900"/>
    </row>
    <row r="2296" spans="9:29">
      <c r="I2296" s="900"/>
      <c r="K2296" s="900"/>
      <c r="Q2296" s="900"/>
      <c r="S2296" s="900"/>
      <c r="T2296" s="900"/>
      <c r="U2296" s="900"/>
      <c r="V2296" s="900"/>
      <c r="W2296" s="900"/>
      <c r="X2296" s="900"/>
      <c r="Z2296" s="900"/>
      <c r="AA2296" s="900"/>
      <c r="AB2296" s="900"/>
      <c r="AC2296" s="900"/>
    </row>
    <row r="2297" spans="9:29">
      <c r="I2297" s="900"/>
      <c r="K2297" s="900"/>
      <c r="Q2297" s="900"/>
      <c r="S2297" s="900"/>
      <c r="T2297" s="900"/>
      <c r="U2297" s="900"/>
      <c r="V2297" s="900"/>
      <c r="W2297" s="900"/>
      <c r="X2297" s="900"/>
      <c r="Z2297" s="900"/>
      <c r="AA2297" s="900"/>
      <c r="AB2297" s="900"/>
      <c r="AC2297" s="900"/>
    </row>
    <row r="2298" spans="9:29">
      <c r="I2298" s="900"/>
      <c r="K2298" s="900"/>
      <c r="Q2298" s="900"/>
      <c r="S2298" s="900"/>
      <c r="T2298" s="900"/>
      <c r="U2298" s="900"/>
      <c r="V2298" s="900"/>
      <c r="W2298" s="900"/>
      <c r="X2298" s="900"/>
      <c r="Z2298" s="900"/>
      <c r="AA2298" s="900"/>
      <c r="AB2298" s="900"/>
      <c r="AC2298" s="900"/>
    </row>
    <row r="2299" spans="9:29">
      <c r="I2299" s="900"/>
      <c r="K2299" s="900"/>
      <c r="Q2299" s="900"/>
      <c r="S2299" s="900"/>
      <c r="T2299" s="900"/>
      <c r="U2299" s="900"/>
      <c r="V2299" s="900"/>
      <c r="W2299" s="900"/>
      <c r="X2299" s="900"/>
      <c r="Z2299" s="900"/>
      <c r="AA2299" s="900"/>
      <c r="AB2299" s="900"/>
      <c r="AC2299" s="900"/>
    </row>
    <row r="2300" spans="9:29">
      <c r="I2300" s="900"/>
      <c r="K2300" s="900"/>
      <c r="Q2300" s="900"/>
      <c r="S2300" s="900"/>
      <c r="T2300" s="900"/>
      <c r="U2300" s="900"/>
      <c r="V2300" s="900"/>
      <c r="W2300" s="900"/>
      <c r="X2300" s="900"/>
      <c r="Z2300" s="900"/>
      <c r="AA2300" s="900"/>
      <c r="AB2300" s="900"/>
      <c r="AC2300" s="900"/>
    </row>
    <row r="2301" spans="9:29">
      <c r="I2301" s="900"/>
      <c r="K2301" s="900"/>
      <c r="Q2301" s="900"/>
      <c r="S2301" s="900"/>
      <c r="T2301" s="900"/>
      <c r="U2301" s="900"/>
      <c r="V2301" s="900"/>
      <c r="W2301" s="900"/>
      <c r="X2301" s="900"/>
      <c r="Z2301" s="900"/>
      <c r="AA2301" s="900"/>
      <c r="AB2301" s="900"/>
      <c r="AC2301" s="900"/>
    </row>
    <row r="2302" spans="9:29">
      <c r="I2302" s="900"/>
      <c r="K2302" s="900"/>
      <c r="Q2302" s="900"/>
      <c r="S2302" s="900"/>
      <c r="T2302" s="900"/>
      <c r="U2302" s="900"/>
      <c r="V2302" s="900"/>
      <c r="W2302" s="900"/>
      <c r="X2302" s="900"/>
      <c r="Z2302" s="900"/>
      <c r="AA2302" s="900"/>
      <c r="AB2302" s="900"/>
      <c r="AC2302" s="900"/>
    </row>
    <row r="2303" spans="9:29">
      <c r="I2303" s="900"/>
      <c r="K2303" s="900"/>
      <c r="Q2303" s="900"/>
      <c r="S2303" s="900"/>
      <c r="T2303" s="900"/>
      <c r="U2303" s="900"/>
      <c r="V2303" s="900"/>
      <c r="W2303" s="900"/>
      <c r="X2303" s="900"/>
      <c r="Z2303" s="900"/>
      <c r="AA2303" s="900"/>
      <c r="AB2303" s="900"/>
      <c r="AC2303" s="900"/>
    </row>
    <row r="2304" spans="9:29">
      <c r="I2304" s="900"/>
      <c r="K2304" s="900"/>
      <c r="Q2304" s="900"/>
      <c r="S2304" s="900"/>
      <c r="T2304" s="900"/>
      <c r="U2304" s="900"/>
      <c r="V2304" s="900"/>
      <c r="W2304" s="900"/>
      <c r="X2304" s="900"/>
      <c r="Z2304" s="900"/>
      <c r="AA2304" s="900"/>
      <c r="AB2304" s="900"/>
      <c r="AC2304" s="900"/>
    </row>
    <row r="2305" spans="9:29">
      <c r="I2305" s="900"/>
      <c r="K2305" s="900"/>
      <c r="Q2305" s="900"/>
      <c r="S2305" s="900"/>
      <c r="T2305" s="900"/>
      <c r="U2305" s="900"/>
      <c r="V2305" s="900"/>
      <c r="W2305" s="900"/>
      <c r="X2305" s="900"/>
      <c r="Z2305" s="900"/>
      <c r="AA2305" s="900"/>
      <c r="AB2305" s="900"/>
      <c r="AC2305" s="900"/>
    </row>
    <row r="2306" spans="9:29">
      <c r="I2306" s="900"/>
      <c r="K2306" s="900"/>
      <c r="Q2306" s="900"/>
      <c r="S2306" s="900"/>
      <c r="T2306" s="900"/>
      <c r="U2306" s="900"/>
      <c r="V2306" s="900"/>
      <c r="W2306" s="900"/>
      <c r="X2306" s="900"/>
      <c r="Z2306" s="900"/>
      <c r="AA2306" s="900"/>
      <c r="AB2306" s="900"/>
      <c r="AC2306" s="900"/>
    </row>
    <row r="2307" spans="9:29">
      <c r="I2307" s="900"/>
      <c r="K2307" s="900"/>
      <c r="Q2307" s="900"/>
      <c r="S2307" s="900"/>
      <c r="T2307" s="900"/>
      <c r="U2307" s="900"/>
      <c r="V2307" s="900"/>
      <c r="W2307" s="900"/>
      <c r="X2307" s="900"/>
      <c r="Z2307" s="900"/>
      <c r="AA2307" s="900"/>
      <c r="AB2307" s="900"/>
      <c r="AC2307" s="900"/>
    </row>
    <row r="2308" spans="9:29">
      <c r="I2308" s="900"/>
      <c r="K2308" s="900"/>
      <c r="Q2308" s="900"/>
      <c r="S2308" s="900"/>
      <c r="T2308" s="900"/>
      <c r="U2308" s="900"/>
      <c r="V2308" s="900"/>
      <c r="W2308" s="900"/>
      <c r="X2308" s="900"/>
      <c r="Z2308" s="900"/>
      <c r="AA2308" s="900"/>
      <c r="AB2308" s="900"/>
      <c r="AC2308" s="900"/>
    </row>
    <row r="2309" spans="9:29">
      <c r="I2309" s="900"/>
      <c r="K2309" s="900"/>
      <c r="Q2309" s="900"/>
      <c r="S2309" s="900"/>
      <c r="T2309" s="900"/>
      <c r="U2309" s="900"/>
      <c r="V2309" s="900"/>
      <c r="W2309" s="900"/>
      <c r="X2309" s="900"/>
      <c r="Z2309" s="900"/>
      <c r="AA2309" s="900"/>
      <c r="AB2309" s="900"/>
      <c r="AC2309" s="900"/>
    </row>
    <row r="2310" spans="9:29">
      <c r="I2310" s="900"/>
      <c r="K2310" s="900"/>
      <c r="Q2310" s="900"/>
      <c r="S2310" s="900"/>
      <c r="T2310" s="900"/>
      <c r="U2310" s="900"/>
      <c r="V2310" s="900"/>
      <c r="W2310" s="900"/>
      <c r="X2310" s="900"/>
      <c r="Z2310" s="900"/>
      <c r="AA2310" s="900"/>
      <c r="AB2310" s="900"/>
      <c r="AC2310" s="900"/>
    </row>
    <row r="2311" spans="9:29">
      <c r="I2311" s="900"/>
      <c r="K2311" s="900"/>
      <c r="Q2311" s="900"/>
      <c r="S2311" s="900"/>
      <c r="T2311" s="900"/>
      <c r="U2311" s="900"/>
      <c r="V2311" s="900"/>
      <c r="W2311" s="900"/>
      <c r="X2311" s="900"/>
      <c r="Z2311" s="900"/>
      <c r="AA2311" s="900"/>
      <c r="AB2311" s="900"/>
      <c r="AC2311" s="900"/>
    </row>
    <row r="2312" spans="9:29">
      <c r="I2312" s="900"/>
      <c r="K2312" s="900"/>
      <c r="Q2312" s="900"/>
      <c r="S2312" s="900"/>
      <c r="T2312" s="900"/>
      <c r="U2312" s="900"/>
      <c r="V2312" s="900"/>
      <c r="W2312" s="900"/>
      <c r="X2312" s="900"/>
      <c r="Z2312" s="900"/>
      <c r="AA2312" s="900"/>
      <c r="AB2312" s="900"/>
      <c r="AC2312" s="900"/>
    </row>
    <row r="2313" spans="9:29">
      <c r="I2313" s="900"/>
      <c r="K2313" s="900"/>
      <c r="Q2313" s="900"/>
      <c r="S2313" s="900"/>
      <c r="T2313" s="900"/>
      <c r="U2313" s="900"/>
      <c r="V2313" s="900"/>
      <c r="W2313" s="900"/>
      <c r="X2313" s="900"/>
      <c r="Z2313" s="900"/>
      <c r="AA2313" s="900"/>
      <c r="AB2313" s="900"/>
      <c r="AC2313" s="900"/>
    </row>
    <row r="2314" spans="9:29">
      <c r="I2314" s="900"/>
      <c r="K2314" s="900"/>
      <c r="Q2314" s="900"/>
      <c r="S2314" s="900"/>
      <c r="T2314" s="900"/>
      <c r="U2314" s="900"/>
      <c r="V2314" s="900"/>
      <c r="W2314" s="900"/>
      <c r="X2314" s="900"/>
      <c r="Z2314" s="900"/>
      <c r="AA2314" s="900"/>
      <c r="AB2314" s="900"/>
      <c r="AC2314" s="900"/>
    </row>
    <row r="2315" spans="9:29">
      <c r="I2315" s="900"/>
      <c r="K2315" s="900"/>
      <c r="Q2315" s="900"/>
      <c r="S2315" s="900"/>
      <c r="T2315" s="900"/>
      <c r="U2315" s="900"/>
      <c r="V2315" s="900"/>
      <c r="W2315" s="900"/>
      <c r="X2315" s="900"/>
      <c r="Z2315" s="900"/>
      <c r="AA2315" s="900"/>
      <c r="AB2315" s="900"/>
      <c r="AC2315" s="900"/>
    </row>
    <row r="2316" spans="9:29">
      <c r="I2316" s="900"/>
      <c r="K2316" s="900"/>
      <c r="Q2316" s="900"/>
      <c r="S2316" s="900"/>
      <c r="T2316" s="900"/>
      <c r="U2316" s="900"/>
      <c r="V2316" s="900"/>
      <c r="W2316" s="900"/>
      <c r="X2316" s="900"/>
      <c r="Z2316" s="900"/>
      <c r="AA2316" s="900"/>
      <c r="AB2316" s="900"/>
      <c r="AC2316" s="900"/>
    </row>
    <row r="2317" spans="9:29">
      <c r="I2317" s="900"/>
      <c r="K2317" s="900"/>
      <c r="Q2317" s="900"/>
      <c r="S2317" s="900"/>
      <c r="T2317" s="900"/>
      <c r="U2317" s="900"/>
      <c r="V2317" s="900"/>
      <c r="W2317" s="900"/>
      <c r="X2317" s="900"/>
      <c r="Z2317" s="900"/>
      <c r="AA2317" s="900"/>
      <c r="AB2317" s="900"/>
      <c r="AC2317" s="900"/>
    </row>
    <row r="2318" spans="9:29">
      <c r="I2318" s="900"/>
      <c r="K2318" s="900"/>
      <c r="Q2318" s="900"/>
      <c r="S2318" s="900"/>
      <c r="T2318" s="900"/>
      <c r="U2318" s="900"/>
      <c r="V2318" s="900"/>
      <c r="W2318" s="900"/>
      <c r="X2318" s="900"/>
      <c r="Z2318" s="900"/>
      <c r="AA2318" s="900"/>
      <c r="AB2318" s="900"/>
      <c r="AC2318" s="900"/>
    </row>
    <row r="2319" spans="9:29">
      <c r="I2319" s="900"/>
      <c r="K2319" s="900"/>
      <c r="Q2319" s="900"/>
      <c r="S2319" s="900"/>
      <c r="T2319" s="900"/>
      <c r="U2319" s="900"/>
      <c r="V2319" s="900"/>
      <c r="W2319" s="900"/>
      <c r="X2319" s="900"/>
      <c r="Z2319" s="900"/>
      <c r="AA2319" s="900"/>
      <c r="AB2319" s="900"/>
      <c r="AC2319" s="900"/>
    </row>
    <row r="2320" spans="9:29">
      <c r="I2320" s="900"/>
      <c r="K2320" s="900"/>
      <c r="Q2320" s="900"/>
      <c r="S2320" s="900"/>
      <c r="T2320" s="900"/>
      <c r="U2320" s="900"/>
      <c r="V2320" s="900"/>
      <c r="W2320" s="900"/>
      <c r="X2320" s="900"/>
      <c r="Z2320" s="900"/>
      <c r="AA2320" s="900"/>
      <c r="AB2320" s="900"/>
      <c r="AC2320" s="900"/>
    </row>
    <row r="2321" spans="9:29">
      <c r="I2321" s="900"/>
      <c r="K2321" s="900"/>
      <c r="Q2321" s="900"/>
      <c r="S2321" s="900"/>
      <c r="T2321" s="900"/>
      <c r="U2321" s="900"/>
      <c r="V2321" s="900"/>
      <c r="W2321" s="900"/>
      <c r="X2321" s="900"/>
      <c r="Z2321" s="900"/>
      <c r="AA2321" s="900"/>
      <c r="AB2321" s="900"/>
      <c r="AC2321" s="900"/>
    </row>
    <row r="2322" spans="9:29">
      <c r="I2322" s="900"/>
      <c r="K2322" s="900"/>
      <c r="Q2322" s="900"/>
      <c r="S2322" s="900"/>
      <c r="T2322" s="900"/>
      <c r="U2322" s="900"/>
      <c r="V2322" s="900"/>
      <c r="W2322" s="900"/>
      <c r="X2322" s="900"/>
      <c r="Z2322" s="900"/>
      <c r="AA2322" s="900"/>
      <c r="AB2322" s="900"/>
      <c r="AC2322" s="900"/>
    </row>
    <row r="2323" spans="9:29">
      <c r="I2323" s="900"/>
      <c r="K2323" s="900"/>
      <c r="Q2323" s="900"/>
      <c r="S2323" s="900"/>
      <c r="T2323" s="900"/>
      <c r="U2323" s="900"/>
      <c r="V2323" s="900"/>
      <c r="W2323" s="900"/>
      <c r="X2323" s="900"/>
      <c r="Z2323" s="900"/>
      <c r="AA2323" s="900"/>
      <c r="AB2323" s="900"/>
      <c r="AC2323" s="900"/>
    </row>
    <row r="2324" spans="9:29">
      <c r="I2324" s="900"/>
      <c r="K2324" s="900"/>
      <c r="Q2324" s="900"/>
      <c r="S2324" s="900"/>
      <c r="T2324" s="900"/>
      <c r="U2324" s="900"/>
      <c r="V2324" s="900"/>
      <c r="W2324" s="900"/>
      <c r="X2324" s="900"/>
      <c r="Z2324" s="900"/>
      <c r="AA2324" s="900"/>
      <c r="AB2324" s="900"/>
      <c r="AC2324" s="900"/>
    </row>
    <row r="2325" spans="9:29">
      <c r="I2325" s="900"/>
      <c r="K2325" s="900"/>
      <c r="Q2325" s="900"/>
      <c r="S2325" s="900"/>
      <c r="T2325" s="900"/>
      <c r="U2325" s="900"/>
      <c r="V2325" s="900"/>
      <c r="W2325" s="900"/>
      <c r="X2325" s="900"/>
      <c r="Z2325" s="900"/>
      <c r="AA2325" s="900"/>
      <c r="AB2325" s="900"/>
      <c r="AC2325" s="900"/>
    </row>
    <row r="2326" spans="9:29">
      <c r="I2326" s="900"/>
      <c r="K2326" s="900"/>
      <c r="Q2326" s="900"/>
      <c r="S2326" s="900"/>
      <c r="T2326" s="900"/>
      <c r="U2326" s="900"/>
      <c r="V2326" s="900"/>
      <c r="W2326" s="900"/>
      <c r="X2326" s="900"/>
      <c r="Z2326" s="900"/>
      <c r="AA2326" s="900"/>
      <c r="AB2326" s="900"/>
      <c r="AC2326" s="900"/>
    </row>
    <row r="2327" spans="9:29">
      <c r="I2327" s="900"/>
      <c r="K2327" s="900"/>
      <c r="Q2327" s="900"/>
      <c r="S2327" s="900"/>
      <c r="T2327" s="900"/>
      <c r="U2327" s="900"/>
      <c r="V2327" s="900"/>
      <c r="W2327" s="900"/>
      <c r="X2327" s="900"/>
      <c r="Z2327" s="900"/>
      <c r="AA2327" s="900"/>
      <c r="AB2327" s="900"/>
      <c r="AC2327" s="900"/>
    </row>
    <row r="2328" spans="9:29">
      <c r="I2328" s="900"/>
      <c r="K2328" s="900"/>
      <c r="Q2328" s="900"/>
      <c r="S2328" s="900"/>
      <c r="T2328" s="900"/>
      <c r="U2328" s="900"/>
      <c r="V2328" s="900"/>
      <c r="W2328" s="900"/>
      <c r="X2328" s="900"/>
      <c r="Z2328" s="900"/>
      <c r="AA2328" s="900"/>
      <c r="AB2328" s="900"/>
      <c r="AC2328" s="900"/>
    </row>
    <row r="2329" spans="9:29">
      <c r="I2329" s="900"/>
      <c r="K2329" s="900"/>
      <c r="Q2329" s="900"/>
      <c r="S2329" s="900"/>
      <c r="T2329" s="900"/>
      <c r="U2329" s="900"/>
      <c r="V2329" s="900"/>
      <c r="W2329" s="900"/>
      <c r="X2329" s="900"/>
      <c r="Z2329" s="900"/>
      <c r="AA2329" s="900"/>
      <c r="AB2329" s="900"/>
      <c r="AC2329" s="900"/>
    </row>
    <row r="2330" spans="9:29">
      <c r="I2330" s="900"/>
      <c r="K2330" s="900"/>
      <c r="Q2330" s="900"/>
      <c r="S2330" s="900"/>
      <c r="T2330" s="900"/>
      <c r="U2330" s="900"/>
      <c r="V2330" s="900"/>
      <c r="W2330" s="900"/>
      <c r="X2330" s="900"/>
      <c r="Z2330" s="900"/>
      <c r="AA2330" s="900"/>
      <c r="AB2330" s="900"/>
      <c r="AC2330" s="900"/>
    </row>
    <row r="2331" spans="9:29">
      <c r="I2331" s="900"/>
      <c r="K2331" s="900"/>
      <c r="Q2331" s="900"/>
      <c r="S2331" s="900"/>
      <c r="T2331" s="900"/>
      <c r="U2331" s="900"/>
      <c r="V2331" s="900"/>
      <c r="W2331" s="900"/>
      <c r="X2331" s="900"/>
      <c r="Z2331" s="900"/>
      <c r="AA2331" s="900"/>
      <c r="AB2331" s="900"/>
      <c r="AC2331" s="900"/>
    </row>
    <row r="2332" spans="9:29">
      <c r="I2332" s="900"/>
      <c r="K2332" s="900"/>
      <c r="Q2332" s="900"/>
      <c r="S2332" s="900"/>
      <c r="T2332" s="900"/>
      <c r="U2332" s="900"/>
      <c r="V2332" s="900"/>
      <c r="W2332" s="900"/>
      <c r="X2332" s="900"/>
      <c r="Z2332" s="900"/>
      <c r="AA2332" s="900"/>
      <c r="AB2332" s="900"/>
      <c r="AC2332" s="900"/>
    </row>
    <row r="2333" spans="9:29">
      <c r="I2333" s="900"/>
      <c r="K2333" s="900"/>
      <c r="Q2333" s="900"/>
      <c r="S2333" s="900"/>
      <c r="T2333" s="900"/>
      <c r="U2333" s="900"/>
      <c r="V2333" s="900"/>
      <c r="W2333" s="900"/>
      <c r="X2333" s="900"/>
      <c r="Z2333" s="900"/>
      <c r="AA2333" s="900"/>
      <c r="AB2333" s="900"/>
      <c r="AC2333" s="900"/>
    </row>
    <row r="2334" spans="9:29">
      <c r="I2334" s="900"/>
      <c r="K2334" s="900"/>
      <c r="Q2334" s="900"/>
      <c r="S2334" s="900"/>
      <c r="T2334" s="900"/>
      <c r="U2334" s="900"/>
      <c r="V2334" s="900"/>
      <c r="W2334" s="900"/>
      <c r="X2334" s="900"/>
      <c r="Z2334" s="900"/>
      <c r="AA2334" s="900"/>
      <c r="AB2334" s="900"/>
      <c r="AC2334" s="900"/>
    </row>
    <row r="2335" spans="9:29">
      <c r="I2335" s="900"/>
      <c r="K2335" s="900"/>
      <c r="Q2335" s="900"/>
      <c r="S2335" s="900"/>
      <c r="T2335" s="900"/>
      <c r="U2335" s="900"/>
      <c r="V2335" s="900"/>
      <c r="W2335" s="900"/>
      <c r="X2335" s="900"/>
      <c r="Z2335" s="900"/>
      <c r="AA2335" s="900"/>
      <c r="AB2335" s="900"/>
      <c r="AC2335" s="900"/>
    </row>
    <row r="2336" spans="9:29">
      <c r="I2336" s="900"/>
      <c r="K2336" s="900"/>
      <c r="Q2336" s="900"/>
      <c r="S2336" s="900"/>
      <c r="T2336" s="900"/>
      <c r="U2336" s="900"/>
      <c r="V2336" s="900"/>
      <c r="W2336" s="900"/>
      <c r="X2336" s="900"/>
      <c r="Z2336" s="900"/>
      <c r="AA2336" s="900"/>
      <c r="AB2336" s="900"/>
      <c r="AC2336" s="900"/>
    </row>
    <row r="2337" spans="9:29">
      <c r="I2337" s="900"/>
      <c r="K2337" s="900"/>
      <c r="Q2337" s="900"/>
      <c r="S2337" s="900"/>
      <c r="T2337" s="900"/>
      <c r="U2337" s="900"/>
      <c r="V2337" s="900"/>
      <c r="W2337" s="900"/>
      <c r="X2337" s="900"/>
      <c r="Z2337" s="900"/>
      <c r="AA2337" s="900"/>
      <c r="AB2337" s="900"/>
      <c r="AC2337" s="900"/>
    </row>
    <row r="2338" spans="9:29">
      <c r="I2338" s="900"/>
      <c r="K2338" s="900"/>
      <c r="Q2338" s="900"/>
      <c r="S2338" s="900"/>
      <c r="T2338" s="900"/>
      <c r="U2338" s="900"/>
      <c r="V2338" s="900"/>
      <c r="W2338" s="900"/>
      <c r="X2338" s="900"/>
      <c r="Z2338" s="900"/>
      <c r="AA2338" s="900"/>
      <c r="AB2338" s="900"/>
      <c r="AC2338" s="900"/>
    </row>
    <row r="2339" spans="9:29">
      <c r="I2339" s="900"/>
      <c r="K2339" s="900"/>
      <c r="Q2339" s="900"/>
      <c r="S2339" s="900"/>
      <c r="T2339" s="900"/>
      <c r="U2339" s="900"/>
      <c r="V2339" s="900"/>
      <c r="W2339" s="900"/>
      <c r="X2339" s="900"/>
      <c r="Z2339" s="900"/>
      <c r="AA2339" s="900"/>
      <c r="AB2339" s="900"/>
      <c r="AC2339" s="900"/>
    </row>
    <row r="2340" spans="9:29">
      <c r="I2340" s="900"/>
      <c r="K2340" s="900"/>
      <c r="Q2340" s="900"/>
      <c r="S2340" s="900"/>
      <c r="T2340" s="900"/>
      <c r="U2340" s="900"/>
      <c r="V2340" s="900"/>
      <c r="W2340" s="900"/>
      <c r="X2340" s="900"/>
      <c r="Z2340" s="900"/>
      <c r="AA2340" s="900"/>
      <c r="AB2340" s="900"/>
      <c r="AC2340" s="900"/>
    </row>
    <row r="2341" spans="9:29">
      <c r="I2341" s="900"/>
      <c r="K2341" s="900"/>
      <c r="Q2341" s="900"/>
      <c r="S2341" s="900"/>
      <c r="T2341" s="900"/>
      <c r="U2341" s="900"/>
      <c r="V2341" s="900"/>
      <c r="W2341" s="900"/>
      <c r="X2341" s="900"/>
      <c r="Z2341" s="900"/>
      <c r="AA2341" s="900"/>
      <c r="AB2341" s="900"/>
      <c r="AC2341" s="900"/>
    </row>
    <row r="2342" spans="9:29">
      <c r="I2342" s="900"/>
      <c r="K2342" s="900"/>
      <c r="Q2342" s="900"/>
      <c r="S2342" s="900"/>
      <c r="T2342" s="900"/>
      <c r="U2342" s="900"/>
      <c r="V2342" s="900"/>
      <c r="W2342" s="900"/>
      <c r="X2342" s="900"/>
      <c r="Z2342" s="900"/>
      <c r="AA2342" s="900"/>
      <c r="AB2342" s="900"/>
      <c r="AC2342" s="900"/>
    </row>
    <row r="2343" spans="9:29">
      <c r="I2343" s="900"/>
      <c r="K2343" s="900"/>
      <c r="Q2343" s="900"/>
      <c r="S2343" s="900"/>
      <c r="T2343" s="900"/>
      <c r="U2343" s="900"/>
      <c r="V2343" s="900"/>
      <c r="W2343" s="900"/>
      <c r="X2343" s="900"/>
      <c r="Z2343" s="900"/>
      <c r="AA2343" s="900"/>
      <c r="AB2343" s="900"/>
      <c r="AC2343" s="900"/>
    </row>
    <row r="2344" spans="9:29">
      <c r="I2344" s="900"/>
      <c r="K2344" s="900"/>
      <c r="Q2344" s="900"/>
      <c r="S2344" s="900"/>
      <c r="T2344" s="900"/>
      <c r="U2344" s="900"/>
      <c r="V2344" s="900"/>
      <c r="W2344" s="900"/>
      <c r="X2344" s="900"/>
      <c r="Z2344" s="900"/>
      <c r="AA2344" s="900"/>
      <c r="AB2344" s="900"/>
      <c r="AC2344" s="900"/>
    </row>
    <row r="2345" spans="9:29">
      <c r="I2345" s="900"/>
      <c r="K2345" s="900"/>
      <c r="Q2345" s="900"/>
      <c r="S2345" s="900"/>
      <c r="T2345" s="900"/>
      <c r="U2345" s="900"/>
      <c r="V2345" s="900"/>
      <c r="W2345" s="900"/>
      <c r="X2345" s="900"/>
      <c r="Z2345" s="900"/>
      <c r="AA2345" s="900"/>
      <c r="AB2345" s="900"/>
      <c r="AC2345" s="900"/>
    </row>
    <row r="2346" spans="9:29">
      <c r="I2346" s="900"/>
      <c r="K2346" s="900"/>
      <c r="Q2346" s="900"/>
      <c r="S2346" s="900"/>
      <c r="T2346" s="900"/>
      <c r="U2346" s="900"/>
      <c r="V2346" s="900"/>
      <c r="W2346" s="900"/>
      <c r="X2346" s="900"/>
      <c r="Z2346" s="900"/>
      <c r="AA2346" s="900"/>
      <c r="AB2346" s="900"/>
      <c r="AC2346" s="900"/>
    </row>
    <row r="2347" spans="9:29">
      <c r="I2347" s="900"/>
      <c r="K2347" s="900"/>
      <c r="Q2347" s="900"/>
      <c r="S2347" s="900"/>
      <c r="T2347" s="900"/>
      <c r="U2347" s="900"/>
      <c r="V2347" s="900"/>
      <c r="W2347" s="900"/>
      <c r="X2347" s="900"/>
      <c r="Z2347" s="900"/>
      <c r="AA2347" s="900"/>
      <c r="AB2347" s="900"/>
      <c r="AC2347" s="900"/>
    </row>
    <row r="2348" spans="9:29">
      <c r="I2348" s="900"/>
      <c r="K2348" s="900"/>
      <c r="Q2348" s="900"/>
      <c r="S2348" s="900"/>
      <c r="T2348" s="900"/>
      <c r="U2348" s="900"/>
      <c r="V2348" s="900"/>
      <c r="W2348" s="900"/>
      <c r="X2348" s="900"/>
      <c r="Z2348" s="900"/>
      <c r="AA2348" s="900"/>
      <c r="AB2348" s="900"/>
      <c r="AC2348" s="900"/>
    </row>
    <row r="2349" spans="9:29">
      <c r="I2349" s="900"/>
      <c r="K2349" s="900"/>
      <c r="Q2349" s="900"/>
      <c r="S2349" s="900"/>
      <c r="T2349" s="900"/>
      <c r="U2349" s="900"/>
      <c r="V2349" s="900"/>
      <c r="W2349" s="900"/>
      <c r="X2349" s="900"/>
      <c r="Z2349" s="900"/>
      <c r="AA2349" s="900"/>
      <c r="AB2349" s="900"/>
      <c r="AC2349" s="900"/>
    </row>
    <row r="2350" spans="9:29">
      <c r="I2350" s="900"/>
      <c r="K2350" s="900"/>
      <c r="Q2350" s="900"/>
      <c r="S2350" s="900"/>
      <c r="T2350" s="900"/>
      <c r="U2350" s="900"/>
      <c r="V2350" s="900"/>
      <c r="W2350" s="900"/>
      <c r="X2350" s="900"/>
      <c r="Z2350" s="900"/>
      <c r="AA2350" s="900"/>
      <c r="AB2350" s="900"/>
      <c r="AC2350" s="900"/>
    </row>
    <row r="2351" spans="9:29">
      <c r="I2351" s="900"/>
      <c r="K2351" s="900"/>
      <c r="Q2351" s="900"/>
      <c r="S2351" s="900"/>
      <c r="T2351" s="900"/>
      <c r="U2351" s="900"/>
      <c r="V2351" s="900"/>
      <c r="W2351" s="900"/>
      <c r="X2351" s="900"/>
      <c r="Z2351" s="900"/>
      <c r="AA2351" s="900"/>
      <c r="AB2351" s="900"/>
      <c r="AC2351" s="900"/>
    </row>
    <row r="2352" spans="9:29">
      <c r="I2352" s="900"/>
      <c r="K2352" s="900"/>
      <c r="Q2352" s="900"/>
      <c r="S2352" s="900"/>
      <c r="T2352" s="900"/>
      <c r="U2352" s="900"/>
      <c r="V2352" s="900"/>
      <c r="W2352" s="900"/>
      <c r="X2352" s="900"/>
      <c r="Z2352" s="900"/>
      <c r="AA2352" s="900"/>
      <c r="AB2352" s="900"/>
      <c r="AC2352" s="900"/>
    </row>
    <row r="2353" spans="9:29">
      <c r="I2353" s="900"/>
      <c r="K2353" s="900"/>
      <c r="Q2353" s="900"/>
      <c r="S2353" s="900"/>
      <c r="T2353" s="900"/>
      <c r="U2353" s="900"/>
      <c r="V2353" s="900"/>
      <c r="W2353" s="900"/>
      <c r="X2353" s="900"/>
      <c r="Z2353" s="900"/>
      <c r="AA2353" s="900"/>
      <c r="AB2353" s="900"/>
      <c r="AC2353" s="900"/>
    </row>
    <row r="2354" spans="9:29">
      <c r="I2354" s="900"/>
      <c r="K2354" s="900"/>
      <c r="Q2354" s="900"/>
      <c r="S2354" s="900"/>
      <c r="T2354" s="900"/>
      <c r="U2354" s="900"/>
      <c r="V2354" s="900"/>
      <c r="W2354" s="900"/>
      <c r="X2354" s="900"/>
      <c r="Z2354" s="900"/>
      <c r="AA2354" s="900"/>
      <c r="AB2354" s="900"/>
      <c r="AC2354" s="900"/>
    </row>
    <row r="2355" spans="9:29">
      <c r="I2355" s="900"/>
      <c r="K2355" s="900"/>
      <c r="Q2355" s="900"/>
      <c r="S2355" s="900"/>
      <c r="T2355" s="900"/>
      <c r="U2355" s="900"/>
      <c r="V2355" s="900"/>
      <c r="W2355" s="900"/>
      <c r="X2355" s="900"/>
      <c r="Z2355" s="900"/>
      <c r="AA2355" s="900"/>
      <c r="AB2355" s="900"/>
      <c r="AC2355" s="900"/>
    </row>
    <row r="2356" spans="9:29">
      <c r="I2356" s="900"/>
      <c r="K2356" s="900"/>
      <c r="Q2356" s="900"/>
      <c r="S2356" s="900"/>
      <c r="T2356" s="900"/>
      <c r="U2356" s="900"/>
      <c r="V2356" s="900"/>
      <c r="W2356" s="900"/>
      <c r="X2356" s="900"/>
      <c r="Z2356" s="900"/>
      <c r="AA2356" s="900"/>
      <c r="AB2356" s="900"/>
      <c r="AC2356" s="900"/>
    </row>
    <row r="2357" spans="9:29">
      <c r="I2357" s="900"/>
      <c r="K2357" s="900"/>
      <c r="Q2357" s="900"/>
      <c r="S2357" s="900"/>
      <c r="T2357" s="900"/>
      <c r="U2357" s="900"/>
      <c r="V2357" s="900"/>
      <c r="W2357" s="900"/>
      <c r="X2357" s="900"/>
      <c r="Z2357" s="900"/>
      <c r="AA2357" s="900"/>
      <c r="AB2357" s="900"/>
      <c r="AC2357" s="900"/>
    </row>
    <row r="2358" spans="9:29">
      <c r="I2358" s="900"/>
      <c r="K2358" s="900"/>
      <c r="Q2358" s="900"/>
      <c r="S2358" s="900"/>
      <c r="T2358" s="900"/>
      <c r="U2358" s="900"/>
      <c r="V2358" s="900"/>
      <c r="W2358" s="900"/>
      <c r="X2358" s="900"/>
      <c r="Z2358" s="900"/>
      <c r="AA2358" s="900"/>
      <c r="AB2358" s="900"/>
      <c r="AC2358" s="900"/>
    </row>
    <row r="2359" spans="9:29">
      <c r="I2359" s="900"/>
      <c r="K2359" s="900"/>
      <c r="Q2359" s="900"/>
      <c r="S2359" s="900"/>
      <c r="T2359" s="900"/>
      <c r="U2359" s="900"/>
      <c r="V2359" s="900"/>
      <c r="W2359" s="900"/>
      <c r="X2359" s="900"/>
      <c r="Z2359" s="900"/>
      <c r="AA2359" s="900"/>
      <c r="AB2359" s="900"/>
      <c r="AC2359" s="900"/>
    </row>
    <row r="2360" spans="9:29">
      <c r="I2360" s="900"/>
      <c r="K2360" s="900"/>
      <c r="Q2360" s="900"/>
      <c r="S2360" s="900"/>
      <c r="T2360" s="900"/>
      <c r="U2360" s="900"/>
      <c r="V2360" s="900"/>
      <c r="W2360" s="900"/>
      <c r="X2360" s="900"/>
      <c r="Z2360" s="900"/>
      <c r="AA2360" s="900"/>
      <c r="AB2360" s="900"/>
      <c r="AC2360" s="900"/>
    </row>
    <row r="2361" spans="9:29">
      <c r="I2361" s="900"/>
      <c r="K2361" s="900"/>
      <c r="Q2361" s="900"/>
      <c r="S2361" s="900"/>
      <c r="T2361" s="900"/>
      <c r="U2361" s="900"/>
      <c r="V2361" s="900"/>
      <c r="W2361" s="900"/>
      <c r="X2361" s="900"/>
      <c r="Z2361" s="900"/>
      <c r="AA2361" s="900"/>
      <c r="AB2361" s="900"/>
      <c r="AC2361" s="900"/>
    </row>
    <row r="2362" spans="9:29">
      <c r="I2362" s="900"/>
      <c r="K2362" s="900"/>
      <c r="Q2362" s="900"/>
      <c r="S2362" s="900"/>
      <c r="T2362" s="900"/>
      <c r="U2362" s="900"/>
      <c r="V2362" s="900"/>
      <c r="W2362" s="900"/>
      <c r="X2362" s="900"/>
      <c r="Z2362" s="900"/>
      <c r="AA2362" s="900"/>
      <c r="AB2362" s="900"/>
      <c r="AC2362" s="900"/>
    </row>
    <row r="2363" spans="9:29">
      <c r="I2363" s="900"/>
      <c r="K2363" s="900"/>
      <c r="Q2363" s="900"/>
      <c r="S2363" s="900"/>
      <c r="T2363" s="900"/>
      <c r="U2363" s="900"/>
      <c r="V2363" s="900"/>
      <c r="W2363" s="900"/>
      <c r="X2363" s="900"/>
      <c r="Z2363" s="900"/>
      <c r="AA2363" s="900"/>
      <c r="AB2363" s="900"/>
      <c r="AC2363" s="900"/>
    </row>
    <row r="2364" spans="9:29">
      <c r="I2364" s="900"/>
      <c r="K2364" s="900"/>
      <c r="Q2364" s="900"/>
      <c r="S2364" s="900"/>
      <c r="T2364" s="900"/>
      <c r="U2364" s="900"/>
      <c r="V2364" s="900"/>
      <c r="W2364" s="900"/>
      <c r="X2364" s="900"/>
      <c r="Z2364" s="900"/>
      <c r="AA2364" s="900"/>
      <c r="AB2364" s="900"/>
      <c r="AC2364" s="900"/>
    </row>
    <row r="2365" spans="9:29">
      <c r="I2365" s="900"/>
      <c r="K2365" s="900"/>
      <c r="Q2365" s="900"/>
      <c r="S2365" s="900"/>
      <c r="T2365" s="900"/>
      <c r="U2365" s="900"/>
      <c r="V2365" s="900"/>
      <c r="W2365" s="900"/>
      <c r="X2365" s="900"/>
      <c r="Z2365" s="900"/>
      <c r="AA2365" s="900"/>
      <c r="AB2365" s="900"/>
      <c r="AC2365" s="900"/>
    </row>
    <row r="2366" spans="9:29">
      <c r="I2366" s="900"/>
      <c r="K2366" s="900"/>
      <c r="Q2366" s="900"/>
      <c r="S2366" s="900"/>
      <c r="T2366" s="900"/>
      <c r="U2366" s="900"/>
      <c r="V2366" s="900"/>
      <c r="W2366" s="900"/>
      <c r="X2366" s="900"/>
      <c r="Z2366" s="900"/>
      <c r="AA2366" s="900"/>
      <c r="AB2366" s="900"/>
      <c r="AC2366" s="900"/>
    </row>
    <row r="2367" spans="9:29">
      <c r="I2367" s="900"/>
      <c r="K2367" s="900"/>
      <c r="Q2367" s="900"/>
      <c r="S2367" s="900"/>
      <c r="T2367" s="900"/>
      <c r="U2367" s="900"/>
      <c r="V2367" s="900"/>
      <c r="W2367" s="900"/>
      <c r="X2367" s="900"/>
      <c r="Z2367" s="900"/>
      <c r="AA2367" s="900"/>
      <c r="AB2367" s="900"/>
      <c r="AC2367" s="900"/>
    </row>
    <row r="2368" spans="9:29">
      <c r="I2368" s="900"/>
      <c r="K2368" s="900"/>
      <c r="Q2368" s="900"/>
      <c r="S2368" s="900"/>
      <c r="T2368" s="900"/>
      <c r="U2368" s="900"/>
      <c r="V2368" s="900"/>
      <c r="W2368" s="900"/>
      <c r="X2368" s="900"/>
      <c r="Z2368" s="900"/>
      <c r="AA2368" s="900"/>
      <c r="AB2368" s="900"/>
      <c r="AC2368" s="900"/>
    </row>
    <row r="2369" spans="9:29">
      <c r="I2369" s="900"/>
      <c r="K2369" s="900"/>
      <c r="Q2369" s="900"/>
      <c r="S2369" s="900"/>
      <c r="T2369" s="900"/>
      <c r="U2369" s="900"/>
      <c r="V2369" s="900"/>
      <c r="W2369" s="900"/>
      <c r="X2369" s="900"/>
      <c r="Z2369" s="900"/>
      <c r="AA2369" s="900"/>
      <c r="AB2369" s="900"/>
      <c r="AC2369" s="900"/>
    </row>
    <row r="2370" spans="9:29">
      <c r="I2370" s="900"/>
      <c r="K2370" s="900"/>
      <c r="Q2370" s="900"/>
      <c r="S2370" s="900"/>
      <c r="T2370" s="900"/>
      <c r="U2370" s="900"/>
      <c r="V2370" s="900"/>
      <c r="W2370" s="900"/>
      <c r="X2370" s="900"/>
      <c r="Z2370" s="900"/>
      <c r="AA2370" s="900"/>
      <c r="AB2370" s="900"/>
      <c r="AC2370" s="900"/>
    </row>
    <row r="2371" spans="9:29">
      <c r="I2371" s="900"/>
      <c r="K2371" s="900"/>
      <c r="Q2371" s="900"/>
      <c r="S2371" s="900"/>
      <c r="T2371" s="900"/>
      <c r="U2371" s="900"/>
      <c r="V2371" s="900"/>
      <c r="W2371" s="900"/>
      <c r="X2371" s="900"/>
      <c r="Z2371" s="900"/>
      <c r="AA2371" s="900"/>
      <c r="AB2371" s="900"/>
      <c r="AC2371" s="900"/>
    </row>
    <row r="2372" spans="9:29">
      <c r="I2372" s="900"/>
      <c r="K2372" s="900"/>
      <c r="Q2372" s="900"/>
      <c r="S2372" s="900"/>
      <c r="T2372" s="900"/>
      <c r="U2372" s="900"/>
      <c r="V2372" s="900"/>
      <c r="W2372" s="900"/>
      <c r="X2372" s="900"/>
      <c r="Z2372" s="900"/>
      <c r="AA2372" s="900"/>
      <c r="AB2372" s="900"/>
      <c r="AC2372" s="900"/>
    </row>
    <row r="2373" spans="9:29">
      <c r="I2373" s="900"/>
      <c r="K2373" s="900"/>
      <c r="Q2373" s="900"/>
      <c r="S2373" s="900"/>
      <c r="T2373" s="900"/>
      <c r="U2373" s="900"/>
      <c r="V2373" s="900"/>
      <c r="W2373" s="900"/>
      <c r="X2373" s="900"/>
      <c r="Z2373" s="900"/>
      <c r="AA2373" s="900"/>
      <c r="AB2373" s="900"/>
      <c r="AC2373" s="900"/>
    </row>
    <row r="2374" spans="9:29">
      <c r="I2374" s="900"/>
      <c r="K2374" s="900"/>
      <c r="Q2374" s="900"/>
      <c r="S2374" s="900"/>
      <c r="T2374" s="900"/>
      <c r="U2374" s="900"/>
      <c r="V2374" s="900"/>
      <c r="W2374" s="900"/>
      <c r="X2374" s="900"/>
      <c r="Z2374" s="900"/>
      <c r="AA2374" s="900"/>
      <c r="AB2374" s="900"/>
      <c r="AC2374" s="900"/>
    </row>
    <row r="2375" spans="9:29">
      <c r="I2375" s="900"/>
      <c r="K2375" s="900"/>
      <c r="Q2375" s="900"/>
      <c r="S2375" s="900"/>
      <c r="T2375" s="900"/>
      <c r="U2375" s="900"/>
      <c r="V2375" s="900"/>
      <c r="W2375" s="900"/>
      <c r="X2375" s="900"/>
      <c r="Z2375" s="900"/>
      <c r="AA2375" s="900"/>
      <c r="AB2375" s="900"/>
      <c r="AC2375" s="900"/>
    </row>
    <row r="2376" spans="9:29">
      <c r="I2376" s="900"/>
      <c r="K2376" s="900"/>
      <c r="Q2376" s="900"/>
      <c r="S2376" s="900"/>
      <c r="T2376" s="900"/>
      <c r="U2376" s="900"/>
      <c r="V2376" s="900"/>
      <c r="W2376" s="900"/>
      <c r="X2376" s="900"/>
      <c r="Z2376" s="900"/>
      <c r="AA2376" s="900"/>
      <c r="AB2376" s="900"/>
      <c r="AC2376" s="900"/>
    </row>
    <row r="2377" spans="9:29">
      <c r="I2377" s="900"/>
      <c r="K2377" s="900"/>
      <c r="Q2377" s="900"/>
      <c r="S2377" s="900"/>
      <c r="T2377" s="900"/>
      <c r="U2377" s="900"/>
      <c r="V2377" s="900"/>
      <c r="W2377" s="900"/>
      <c r="X2377" s="900"/>
      <c r="Z2377" s="900"/>
      <c r="AA2377" s="900"/>
      <c r="AB2377" s="900"/>
      <c r="AC2377" s="900"/>
    </row>
    <row r="2378" spans="9:29">
      <c r="I2378" s="900"/>
      <c r="K2378" s="900"/>
      <c r="Q2378" s="900"/>
      <c r="S2378" s="900"/>
      <c r="T2378" s="900"/>
      <c r="U2378" s="900"/>
      <c r="V2378" s="900"/>
      <c r="W2378" s="900"/>
      <c r="X2378" s="900"/>
      <c r="Z2378" s="900"/>
      <c r="AA2378" s="900"/>
      <c r="AB2378" s="900"/>
      <c r="AC2378" s="900"/>
    </row>
    <row r="2379" spans="9:29">
      <c r="I2379" s="900"/>
      <c r="K2379" s="900"/>
      <c r="Q2379" s="900"/>
      <c r="S2379" s="900"/>
      <c r="T2379" s="900"/>
      <c r="U2379" s="900"/>
      <c r="V2379" s="900"/>
      <c r="W2379" s="900"/>
      <c r="X2379" s="900"/>
      <c r="Z2379" s="900"/>
      <c r="AA2379" s="900"/>
      <c r="AB2379" s="900"/>
      <c r="AC2379" s="900"/>
    </row>
    <row r="2380" spans="9:29">
      <c r="I2380" s="900"/>
      <c r="K2380" s="900"/>
      <c r="Q2380" s="900"/>
      <c r="S2380" s="900"/>
      <c r="T2380" s="900"/>
      <c r="U2380" s="900"/>
      <c r="V2380" s="900"/>
      <c r="W2380" s="900"/>
      <c r="X2380" s="900"/>
      <c r="Z2380" s="900"/>
      <c r="AA2380" s="900"/>
      <c r="AB2380" s="900"/>
      <c r="AC2380" s="900"/>
    </row>
    <row r="2381" spans="9:29">
      <c r="I2381" s="900"/>
      <c r="K2381" s="900"/>
      <c r="Q2381" s="900"/>
      <c r="S2381" s="900"/>
      <c r="T2381" s="900"/>
      <c r="U2381" s="900"/>
      <c r="V2381" s="900"/>
      <c r="W2381" s="900"/>
      <c r="X2381" s="900"/>
      <c r="Z2381" s="900"/>
      <c r="AA2381" s="900"/>
      <c r="AB2381" s="900"/>
      <c r="AC2381" s="900"/>
    </row>
    <row r="2382" spans="9:29">
      <c r="I2382" s="900"/>
      <c r="K2382" s="900"/>
      <c r="Q2382" s="900"/>
      <c r="S2382" s="900"/>
      <c r="T2382" s="900"/>
      <c r="U2382" s="900"/>
      <c r="V2382" s="900"/>
      <c r="W2382" s="900"/>
      <c r="X2382" s="900"/>
      <c r="Z2382" s="900"/>
      <c r="AA2382" s="900"/>
      <c r="AB2382" s="900"/>
      <c r="AC2382" s="900"/>
    </row>
    <row r="2383" spans="9:29">
      <c r="I2383" s="900"/>
      <c r="K2383" s="900"/>
      <c r="Q2383" s="900"/>
      <c r="S2383" s="900"/>
      <c r="T2383" s="900"/>
      <c r="U2383" s="900"/>
      <c r="V2383" s="900"/>
      <c r="W2383" s="900"/>
      <c r="X2383" s="900"/>
      <c r="Z2383" s="900"/>
      <c r="AA2383" s="900"/>
      <c r="AB2383" s="900"/>
      <c r="AC2383" s="900"/>
    </row>
    <row r="2384" spans="9:29">
      <c r="I2384" s="900"/>
      <c r="K2384" s="900"/>
      <c r="Q2384" s="900"/>
      <c r="S2384" s="900"/>
      <c r="T2384" s="900"/>
      <c r="U2384" s="900"/>
      <c r="V2384" s="900"/>
      <c r="W2384" s="900"/>
      <c r="X2384" s="900"/>
      <c r="Z2384" s="900"/>
      <c r="AA2384" s="900"/>
      <c r="AB2384" s="900"/>
      <c r="AC2384" s="900"/>
    </row>
    <row r="2385" spans="9:29">
      <c r="I2385" s="900"/>
      <c r="K2385" s="900"/>
      <c r="Q2385" s="900"/>
      <c r="S2385" s="900"/>
      <c r="T2385" s="900"/>
      <c r="U2385" s="900"/>
      <c r="V2385" s="900"/>
      <c r="W2385" s="900"/>
      <c r="X2385" s="900"/>
      <c r="Z2385" s="900"/>
      <c r="AA2385" s="900"/>
      <c r="AB2385" s="900"/>
      <c r="AC2385" s="900"/>
    </row>
    <row r="2386" spans="9:29">
      <c r="I2386" s="900"/>
      <c r="K2386" s="900"/>
      <c r="Q2386" s="900"/>
      <c r="S2386" s="900"/>
      <c r="T2386" s="900"/>
      <c r="U2386" s="900"/>
      <c r="V2386" s="900"/>
      <c r="W2386" s="900"/>
      <c r="X2386" s="900"/>
      <c r="Z2386" s="900"/>
      <c r="AA2386" s="900"/>
      <c r="AB2386" s="900"/>
      <c r="AC2386" s="900"/>
    </row>
    <row r="2387" spans="9:29">
      <c r="I2387" s="900"/>
      <c r="K2387" s="900"/>
      <c r="Q2387" s="900"/>
      <c r="S2387" s="900"/>
      <c r="T2387" s="900"/>
      <c r="U2387" s="900"/>
      <c r="V2387" s="900"/>
      <c r="W2387" s="900"/>
      <c r="X2387" s="900"/>
      <c r="Z2387" s="900"/>
      <c r="AA2387" s="900"/>
      <c r="AB2387" s="900"/>
      <c r="AC2387" s="900"/>
    </row>
    <row r="2388" spans="9:29">
      <c r="I2388" s="900"/>
      <c r="K2388" s="900"/>
      <c r="Q2388" s="900"/>
      <c r="S2388" s="900"/>
      <c r="T2388" s="900"/>
      <c r="U2388" s="900"/>
      <c r="V2388" s="900"/>
      <c r="W2388" s="900"/>
      <c r="X2388" s="900"/>
      <c r="Z2388" s="900"/>
      <c r="AA2388" s="900"/>
      <c r="AB2388" s="900"/>
      <c r="AC2388" s="900"/>
    </row>
    <row r="2389" spans="9:29">
      <c r="I2389" s="900"/>
      <c r="K2389" s="900"/>
      <c r="Q2389" s="900"/>
      <c r="S2389" s="900"/>
      <c r="T2389" s="900"/>
      <c r="U2389" s="900"/>
      <c r="V2389" s="900"/>
      <c r="W2389" s="900"/>
      <c r="X2389" s="900"/>
      <c r="Z2389" s="900"/>
      <c r="AA2389" s="900"/>
      <c r="AB2389" s="900"/>
      <c r="AC2389" s="900"/>
    </row>
    <row r="2390" spans="9:29">
      <c r="I2390" s="900"/>
      <c r="K2390" s="900"/>
      <c r="Q2390" s="900"/>
      <c r="S2390" s="900"/>
      <c r="T2390" s="900"/>
      <c r="U2390" s="900"/>
      <c r="V2390" s="900"/>
      <c r="W2390" s="900"/>
      <c r="X2390" s="900"/>
      <c r="Z2390" s="900"/>
      <c r="AA2390" s="900"/>
      <c r="AB2390" s="900"/>
      <c r="AC2390" s="900"/>
    </row>
    <row r="2391" spans="9:29">
      <c r="I2391" s="900"/>
      <c r="K2391" s="900"/>
      <c r="Q2391" s="900"/>
      <c r="S2391" s="900"/>
      <c r="T2391" s="900"/>
      <c r="U2391" s="900"/>
      <c r="V2391" s="900"/>
      <c r="W2391" s="900"/>
      <c r="X2391" s="900"/>
      <c r="Z2391" s="900"/>
      <c r="AA2391" s="900"/>
      <c r="AB2391" s="900"/>
      <c r="AC2391" s="900"/>
    </row>
    <row r="2392" spans="9:29">
      <c r="I2392" s="900"/>
      <c r="K2392" s="900"/>
      <c r="Q2392" s="900"/>
      <c r="S2392" s="900"/>
      <c r="T2392" s="900"/>
      <c r="U2392" s="900"/>
      <c r="V2392" s="900"/>
      <c r="W2392" s="900"/>
      <c r="X2392" s="900"/>
      <c r="Z2392" s="900"/>
      <c r="AA2392" s="900"/>
      <c r="AB2392" s="900"/>
      <c r="AC2392" s="900"/>
    </row>
    <row r="2393" spans="9:29">
      <c r="I2393" s="900"/>
      <c r="K2393" s="900"/>
      <c r="Q2393" s="900"/>
      <c r="S2393" s="900"/>
      <c r="T2393" s="900"/>
      <c r="U2393" s="900"/>
      <c r="V2393" s="900"/>
      <c r="W2393" s="900"/>
      <c r="X2393" s="900"/>
      <c r="Z2393" s="900"/>
      <c r="AA2393" s="900"/>
      <c r="AB2393" s="900"/>
      <c r="AC2393" s="900"/>
    </row>
    <row r="2394" spans="9:29">
      <c r="I2394" s="900"/>
      <c r="K2394" s="900"/>
      <c r="Q2394" s="900"/>
      <c r="S2394" s="900"/>
      <c r="T2394" s="900"/>
      <c r="U2394" s="900"/>
      <c r="V2394" s="900"/>
      <c r="W2394" s="900"/>
      <c r="X2394" s="900"/>
      <c r="Z2394" s="900"/>
      <c r="AA2394" s="900"/>
      <c r="AB2394" s="900"/>
      <c r="AC2394" s="900"/>
    </row>
    <row r="2395" spans="9:29">
      <c r="I2395" s="900"/>
      <c r="K2395" s="900"/>
      <c r="Q2395" s="900"/>
      <c r="S2395" s="900"/>
      <c r="T2395" s="900"/>
      <c r="U2395" s="900"/>
      <c r="V2395" s="900"/>
      <c r="W2395" s="900"/>
      <c r="X2395" s="900"/>
      <c r="Z2395" s="900"/>
      <c r="AA2395" s="900"/>
      <c r="AB2395" s="900"/>
      <c r="AC2395" s="900"/>
    </row>
    <row r="2396" spans="9:29">
      <c r="I2396" s="900"/>
      <c r="K2396" s="900"/>
      <c r="Q2396" s="900"/>
      <c r="S2396" s="900"/>
      <c r="T2396" s="900"/>
      <c r="U2396" s="900"/>
      <c r="V2396" s="900"/>
      <c r="W2396" s="900"/>
      <c r="X2396" s="900"/>
      <c r="Z2396" s="900"/>
      <c r="AA2396" s="900"/>
      <c r="AB2396" s="900"/>
      <c r="AC2396" s="900"/>
    </row>
    <row r="2397" spans="9:29">
      <c r="I2397" s="900"/>
      <c r="K2397" s="900"/>
      <c r="Q2397" s="900"/>
      <c r="S2397" s="900"/>
      <c r="T2397" s="900"/>
      <c r="U2397" s="900"/>
      <c r="V2397" s="900"/>
      <c r="W2397" s="900"/>
      <c r="X2397" s="900"/>
      <c r="Z2397" s="900"/>
      <c r="AA2397" s="900"/>
      <c r="AB2397" s="900"/>
      <c r="AC2397" s="900"/>
    </row>
    <row r="2398" spans="9:29">
      <c r="I2398" s="900"/>
      <c r="K2398" s="900"/>
      <c r="Q2398" s="900"/>
      <c r="S2398" s="900"/>
      <c r="T2398" s="900"/>
      <c r="U2398" s="900"/>
      <c r="V2398" s="900"/>
      <c r="W2398" s="900"/>
      <c r="X2398" s="900"/>
      <c r="Z2398" s="900"/>
      <c r="AA2398" s="900"/>
      <c r="AB2398" s="900"/>
      <c r="AC2398" s="900"/>
    </row>
    <row r="2399" spans="9:29">
      <c r="I2399" s="900"/>
      <c r="K2399" s="900"/>
      <c r="Q2399" s="900"/>
      <c r="S2399" s="900"/>
      <c r="T2399" s="900"/>
      <c r="U2399" s="900"/>
      <c r="V2399" s="900"/>
      <c r="W2399" s="900"/>
      <c r="X2399" s="900"/>
      <c r="Z2399" s="900"/>
      <c r="AA2399" s="900"/>
      <c r="AB2399" s="900"/>
      <c r="AC2399" s="900"/>
    </row>
    <row r="2400" spans="9:29">
      <c r="I2400" s="900"/>
      <c r="K2400" s="900"/>
      <c r="Q2400" s="900"/>
      <c r="S2400" s="900"/>
      <c r="T2400" s="900"/>
      <c r="U2400" s="900"/>
      <c r="V2400" s="900"/>
      <c r="W2400" s="900"/>
      <c r="X2400" s="900"/>
      <c r="Z2400" s="900"/>
      <c r="AA2400" s="900"/>
      <c r="AB2400" s="900"/>
      <c r="AC2400" s="900"/>
    </row>
    <row r="2401" spans="9:29">
      <c r="I2401" s="900"/>
      <c r="K2401" s="900"/>
      <c r="Q2401" s="900"/>
      <c r="S2401" s="900"/>
      <c r="T2401" s="900"/>
      <c r="U2401" s="900"/>
      <c r="V2401" s="900"/>
      <c r="W2401" s="900"/>
      <c r="X2401" s="900"/>
      <c r="Z2401" s="900"/>
      <c r="AA2401" s="900"/>
      <c r="AB2401" s="900"/>
      <c r="AC2401" s="900"/>
    </row>
    <row r="2402" spans="9:29">
      <c r="I2402" s="900"/>
      <c r="K2402" s="900"/>
      <c r="Q2402" s="900"/>
      <c r="S2402" s="900"/>
      <c r="T2402" s="900"/>
      <c r="U2402" s="900"/>
      <c r="V2402" s="900"/>
      <c r="W2402" s="900"/>
      <c r="X2402" s="900"/>
      <c r="Z2402" s="900"/>
      <c r="AA2402" s="900"/>
      <c r="AB2402" s="900"/>
      <c r="AC2402" s="900"/>
    </row>
    <row r="2403" spans="9:29">
      <c r="I2403" s="900"/>
      <c r="K2403" s="900"/>
      <c r="Q2403" s="900"/>
      <c r="S2403" s="900"/>
      <c r="T2403" s="900"/>
      <c r="U2403" s="900"/>
      <c r="V2403" s="900"/>
      <c r="W2403" s="900"/>
      <c r="X2403" s="900"/>
      <c r="Z2403" s="900"/>
      <c r="AA2403" s="900"/>
      <c r="AB2403" s="900"/>
      <c r="AC2403" s="900"/>
    </row>
    <row r="2404" spans="9:29">
      <c r="I2404" s="900"/>
      <c r="K2404" s="900"/>
      <c r="Q2404" s="900"/>
      <c r="S2404" s="900"/>
      <c r="T2404" s="900"/>
      <c r="U2404" s="900"/>
      <c r="V2404" s="900"/>
      <c r="W2404" s="900"/>
      <c r="X2404" s="900"/>
      <c r="Z2404" s="900"/>
      <c r="AA2404" s="900"/>
      <c r="AB2404" s="900"/>
      <c r="AC2404" s="900"/>
    </row>
    <row r="2405" spans="9:29">
      <c r="I2405" s="900"/>
      <c r="K2405" s="900"/>
      <c r="Q2405" s="900"/>
      <c r="S2405" s="900"/>
      <c r="T2405" s="900"/>
      <c r="U2405" s="900"/>
      <c r="V2405" s="900"/>
      <c r="W2405" s="900"/>
      <c r="X2405" s="900"/>
      <c r="Z2405" s="900"/>
      <c r="AA2405" s="900"/>
      <c r="AB2405" s="900"/>
      <c r="AC2405" s="900"/>
    </row>
    <row r="2406" spans="9:29">
      <c r="I2406" s="900"/>
      <c r="K2406" s="900"/>
      <c r="Q2406" s="900"/>
      <c r="S2406" s="900"/>
      <c r="T2406" s="900"/>
      <c r="U2406" s="900"/>
      <c r="V2406" s="900"/>
      <c r="W2406" s="900"/>
      <c r="X2406" s="900"/>
      <c r="Z2406" s="900"/>
      <c r="AA2406" s="900"/>
      <c r="AB2406" s="900"/>
      <c r="AC2406" s="900"/>
    </row>
    <row r="2407" spans="9:29">
      <c r="I2407" s="900"/>
      <c r="K2407" s="900"/>
      <c r="Q2407" s="900"/>
      <c r="S2407" s="900"/>
      <c r="T2407" s="900"/>
      <c r="U2407" s="900"/>
      <c r="V2407" s="900"/>
      <c r="W2407" s="900"/>
      <c r="X2407" s="900"/>
      <c r="Z2407" s="900"/>
      <c r="AA2407" s="900"/>
      <c r="AB2407" s="900"/>
      <c r="AC2407" s="900"/>
    </row>
    <row r="2408" spans="9:29">
      <c r="I2408" s="900"/>
      <c r="K2408" s="900"/>
      <c r="Q2408" s="900"/>
      <c r="S2408" s="900"/>
      <c r="T2408" s="900"/>
      <c r="U2408" s="900"/>
      <c r="V2408" s="900"/>
      <c r="W2408" s="900"/>
      <c r="X2408" s="900"/>
      <c r="Z2408" s="900"/>
      <c r="AA2408" s="900"/>
      <c r="AB2408" s="900"/>
      <c r="AC2408" s="900"/>
    </row>
    <row r="2409" spans="9:29">
      <c r="I2409" s="900"/>
      <c r="K2409" s="900"/>
      <c r="Q2409" s="900"/>
      <c r="S2409" s="900"/>
      <c r="T2409" s="900"/>
      <c r="U2409" s="900"/>
      <c r="V2409" s="900"/>
      <c r="W2409" s="900"/>
      <c r="X2409" s="900"/>
      <c r="Z2409" s="900"/>
      <c r="AA2409" s="900"/>
      <c r="AB2409" s="900"/>
      <c r="AC2409" s="900"/>
    </row>
    <row r="2410" spans="9:29">
      <c r="I2410" s="900"/>
      <c r="K2410" s="900"/>
      <c r="Q2410" s="900"/>
      <c r="S2410" s="900"/>
      <c r="T2410" s="900"/>
      <c r="U2410" s="900"/>
      <c r="V2410" s="900"/>
      <c r="W2410" s="900"/>
      <c r="X2410" s="900"/>
      <c r="Z2410" s="900"/>
      <c r="AA2410" s="900"/>
      <c r="AB2410" s="900"/>
      <c r="AC2410" s="900"/>
    </row>
    <row r="2411" spans="9:29">
      <c r="I2411" s="900"/>
      <c r="K2411" s="900"/>
      <c r="Q2411" s="900"/>
      <c r="S2411" s="900"/>
      <c r="T2411" s="900"/>
      <c r="U2411" s="900"/>
      <c r="V2411" s="900"/>
      <c r="W2411" s="900"/>
      <c r="X2411" s="900"/>
      <c r="Z2411" s="900"/>
      <c r="AA2411" s="900"/>
      <c r="AB2411" s="900"/>
      <c r="AC2411" s="900"/>
    </row>
    <row r="2412" spans="9:29">
      <c r="I2412" s="900"/>
      <c r="K2412" s="900"/>
      <c r="Q2412" s="900"/>
      <c r="S2412" s="900"/>
      <c r="T2412" s="900"/>
      <c r="U2412" s="900"/>
      <c r="V2412" s="900"/>
      <c r="W2412" s="900"/>
      <c r="X2412" s="900"/>
      <c r="Z2412" s="900"/>
      <c r="AA2412" s="900"/>
      <c r="AB2412" s="900"/>
      <c r="AC2412" s="900"/>
    </row>
    <row r="2413" spans="9:29">
      <c r="I2413" s="900"/>
      <c r="K2413" s="900"/>
      <c r="Q2413" s="900"/>
      <c r="S2413" s="900"/>
      <c r="T2413" s="900"/>
      <c r="U2413" s="900"/>
      <c r="V2413" s="900"/>
      <c r="W2413" s="900"/>
      <c r="X2413" s="900"/>
      <c r="Z2413" s="900"/>
      <c r="AA2413" s="900"/>
      <c r="AB2413" s="900"/>
      <c r="AC2413" s="900"/>
    </row>
    <row r="2414" spans="9:29">
      <c r="I2414" s="900"/>
      <c r="K2414" s="900"/>
      <c r="Q2414" s="900"/>
      <c r="S2414" s="900"/>
      <c r="T2414" s="900"/>
      <c r="U2414" s="900"/>
      <c r="V2414" s="900"/>
      <c r="W2414" s="900"/>
      <c r="X2414" s="900"/>
      <c r="Z2414" s="900"/>
      <c r="AA2414" s="900"/>
      <c r="AB2414" s="900"/>
      <c r="AC2414" s="900"/>
    </row>
    <row r="2415" spans="9:29">
      <c r="I2415" s="900"/>
      <c r="K2415" s="900"/>
      <c r="Q2415" s="900"/>
      <c r="S2415" s="900"/>
      <c r="T2415" s="900"/>
      <c r="U2415" s="900"/>
      <c r="V2415" s="900"/>
      <c r="W2415" s="900"/>
      <c r="X2415" s="900"/>
      <c r="Z2415" s="900"/>
      <c r="AA2415" s="900"/>
      <c r="AB2415" s="900"/>
      <c r="AC2415" s="900"/>
    </row>
    <row r="2416" spans="9:29">
      <c r="I2416" s="900"/>
      <c r="K2416" s="900"/>
      <c r="Q2416" s="900"/>
      <c r="S2416" s="900"/>
      <c r="T2416" s="900"/>
      <c r="U2416" s="900"/>
      <c r="V2416" s="900"/>
      <c r="W2416" s="900"/>
      <c r="X2416" s="900"/>
      <c r="Z2416" s="900"/>
      <c r="AA2416" s="900"/>
      <c r="AB2416" s="900"/>
      <c r="AC2416" s="900"/>
    </row>
    <row r="2417" spans="9:29">
      <c r="I2417" s="900"/>
      <c r="K2417" s="900"/>
      <c r="Q2417" s="900"/>
      <c r="S2417" s="900"/>
      <c r="T2417" s="900"/>
      <c r="U2417" s="900"/>
      <c r="V2417" s="900"/>
      <c r="W2417" s="900"/>
      <c r="X2417" s="900"/>
      <c r="Z2417" s="900"/>
      <c r="AA2417" s="900"/>
      <c r="AB2417" s="900"/>
      <c r="AC2417" s="900"/>
    </row>
    <row r="2418" spans="9:29">
      <c r="I2418" s="900"/>
      <c r="K2418" s="900"/>
      <c r="Q2418" s="900"/>
      <c r="S2418" s="900"/>
      <c r="T2418" s="900"/>
      <c r="U2418" s="900"/>
      <c r="V2418" s="900"/>
      <c r="W2418" s="900"/>
      <c r="X2418" s="900"/>
      <c r="Z2418" s="900"/>
      <c r="AA2418" s="900"/>
      <c r="AB2418" s="900"/>
      <c r="AC2418" s="900"/>
    </row>
    <row r="2419" spans="9:29">
      <c r="I2419" s="900"/>
      <c r="K2419" s="900"/>
      <c r="Q2419" s="900"/>
      <c r="S2419" s="900"/>
      <c r="T2419" s="900"/>
      <c r="U2419" s="900"/>
      <c r="V2419" s="900"/>
      <c r="W2419" s="900"/>
      <c r="X2419" s="900"/>
      <c r="Z2419" s="900"/>
      <c r="AA2419" s="900"/>
      <c r="AB2419" s="900"/>
      <c r="AC2419" s="900"/>
    </row>
    <row r="2420" spans="9:29">
      <c r="I2420" s="900"/>
      <c r="K2420" s="900"/>
      <c r="Q2420" s="900"/>
      <c r="S2420" s="900"/>
      <c r="T2420" s="900"/>
      <c r="U2420" s="900"/>
      <c r="V2420" s="900"/>
      <c r="W2420" s="900"/>
      <c r="X2420" s="900"/>
      <c r="Z2420" s="900"/>
      <c r="AA2420" s="900"/>
      <c r="AB2420" s="900"/>
      <c r="AC2420" s="900"/>
    </row>
    <row r="2421" spans="9:29">
      <c r="I2421" s="900"/>
      <c r="K2421" s="900"/>
      <c r="Q2421" s="900"/>
      <c r="S2421" s="900"/>
      <c r="T2421" s="900"/>
      <c r="U2421" s="900"/>
      <c r="V2421" s="900"/>
      <c r="W2421" s="900"/>
      <c r="X2421" s="900"/>
      <c r="Z2421" s="900"/>
      <c r="AA2421" s="900"/>
      <c r="AB2421" s="900"/>
      <c r="AC2421" s="900"/>
    </row>
    <row r="2422" spans="9:29">
      <c r="I2422" s="900"/>
      <c r="K2422" s="900"/>
      <c r="Q2422" s="900"/>
      <c r="S2422" s="900"/>
      <c r="T2422" s="900"/>
      <c r="U2422" s="900"/>
      <c r="V2422" s="900"/>
      <c r="W2422" s="900"/>
      <c r="X2422" s="900"/>
      <c r="Z2422" s="900"/>
      <c r="AA2422" s="900"/>
      <c r="AB2422" s="900"/>
      <c r="AC2422" s="900"/>
    </row>
    <row r="2423" spans="9:29">
      <c r="I2423" s="900"/>
      <c r="K2423" s="900"/>
      <c r="Q2423" s="900"/>
      <c r="S2423" s="900"/>
      <c r="T2423" s="900"/>
      <c r="U2423" s="900"/>
      <c r="V2423" s="900"/>
      <c r="W2423" s="900"/>
      <c r="X2423" s="900"/>
      <c r="Z2423" s="900"/>
      <c r="AA2423" s="900"/>
      <c r="AB2423" s="900"/>
      <c r="AC2423" s="900"/>
    </row>
    <row r="2424" spans="9:29">
      <c r="I2424" s="900"/>
      <c r="K2424" s="900"/>
      <c r="Q2424" s="900"/>
      <c r="S2424" s="900"/>
      <c r="T2424" s="900"/>
      <c r="U2424" s="900"/>
      <c r="V2424" s="900"/>
      <c r="W2424" s="900"/>
      <c r="X2424" s="900"/>
      <c r="Z2424" s="900"/>
      <c r="AA2424" s="900"/>
      <c r="AB2424" s="900"/>
      <c r="AC2424" s="900"/>
    </row>
    <row r="2425" spans="9:29">
      <c r="I2425" s="900"/>
      <c r="K2425" s="900"/>
      <c r="Q2425" s="900"/>
      <c r="S2425" s="900"/>
      <c r="T2425" s="900"/>
      <c r="U2425" s="900"/>
      <c r="V2425" s="900"/>
      <c r="W2425" s="900"/>
      <c r="X2425" s="900"/>
      <c r="Z2425" s="900"/>
      <c r="AA2425" s="900"/>
      <c r="AB2425" s="900"/>
      <c r="AC2425" s="900"/>
    </row>
    <row r="2426" spans="9:29">
      <c r="I2426" s="900"/>
      <c r="K2426" s="900"/>
      <c r="Q2426" s="900"/>
      <c r="S2426" s="900"/>
      <c r="T2426" s="900"/>
      <c r="U2426" s="900"/>
      <c r="V2426" s="900"/>
      <c r="W2426" s="900"/>
      <c r="X2426" s="900"/>
      <c r="Z2426" s="900"/>
      <c r="AA2426" s="900"/>
      <c r="AB2426" s="900"/>
      <c r="AC2426" s="900"/>
    </row>
    <row r="2427" spans="9:29">
      <c r="I2427" s="900"/>
      <c r="K2427" s="900"/>
      <c r="Q2427" s="900"/>
      <c r="S2427" s="900"/>
      <c r="T2427" s="900"/>
      <c r="U2427" s="900"/>
      <c r="V2427" s="900"/>
      <c r="W2427" s="900"/>
      <c r="X2427" s="900"/>
      <c r="Z2427" s="900"/>
      <c r="AA2427" s="900"/>
      <c r="AB2427" s="900"/>
      <c r="AC2427" s="900"/>
    </row>
    <row r="2428" spans="9:29">
      <c r="I2428" s="900"/>
      <c r="K2428" s="900"/>
      <c r="Q2428" s="900"/>
      <c r="S2428" s="900"/>
      <c r="T2428" s="900"/>
      <c r="U2428" s="900"/>
      <c r="V2428" s="900"/>
      <c r="W2428" s="900"/>
      <c r="X2428" s="900"/>
      <c r="Z2428" s="900"/>
      <c r="AA2428" s="900"/>
      <c r="AB2428" s="900"/>
      <c r="AC2428" s="900"/>
    </row>
    <row r="2429" spans="9:29">
      <c r="I2429" s="900"/>
      <c r="K2429" s="900"/>
      <c r="Q2429" s="900"/>
      <c r="S2429" s="900"/>
      <c r="T2429" s="900"/>
      <c r="U2429" s="900"/>
      <c r="V2429" s="900"/>
      <c r="W2429" s="900"/>
      <c r="X2429" s="900"/>
      <c r="Z2429" s="900"/>
      <c r="AA2429" s="900"/>
      <c r="AB2429" s="900"/>
      <c r="AC2429" s="900"/>
    </row>
    <row r="2430" spans="9:29">
      <c r="I2430" s="900"/>
      <c r="K2430" s="900"/>
      <c r="Q2430" s="900"/>
      <c r="S2430" s="900"/>
      <c r="T2430" s="900"/>
      <c r="U2430" s="900"/>
      <c r="V2430" s="900"/>
      <c r="W2430" s="900"/>
      <c r="X2430" s="900"/>
      <c r="Z2430" s="900"/>
      <c r="AA2430" s="900"/>
      <c r="AB2430" s="900"/>
      <c r="AC2430" s="900"/>
    </row>
    <row r="2431" spans="9:29">
      <c r="I2431" s="900"/>
      <c r="K2431" s="900"/>
      <c r="Q2431" s="900"/>
      <c r="S2431" s="900"/>
      <c r="T2431" s="900"/>
      <c r="U2431" s="900"/>
      <c r="V2431" s="900"/>
      <c r="W2431" s="900"/>
      <c r="X2431" s="900"/>
      <c r="Z2431" s="900"/>
      <c r="AA2431" s="900"/>
      <c r="AB2431" s="900"/>
      <c r="AC2431" s="900"/>
    </row>
    <row r="2432" spans="9:29">
      <c r="I2432" s="900"/>
      <c r="K2432" s="900"/>
      <c r="Q2432" s="900"/>
      <c r="S2432" s="900"/>
      <c r="T2432" s="900"/>
      <c r="U2432" s="900"/>
      <c r="V2432" s="900"/>
      <c r="W2432" s="900"/>
      <c r="X2432" s="900"/>
      <c r="Z2432" s="900"/>
      <c r="AA2432" s="900"/>
      <c r="AB2432" s="900"/>
      <c r="AC2432" s="900"/>
    </row>
    <row r="2433" spans="9:29">
      <c r="I2433" s="900"/>
      <c r="K2433" s="900"/>
      <c r="Q2433" s="900"/>
      <c r="S2433" s="900"/>
      <c r="T2433" s="900"/>
      <c r="U2433" s="900"/>
      <c r="V2433" s="900"/>
      <c r="W2433" s="900"/>
      <c r="X2433" s="900"/>
      <c r="Z2433" s="900"/>
      <c r="AA2433" s="900"/>
      <c r="AB2433" s="900"/>
      <c r="AC2433" s="900"/>
    </row>
    <row r="2434" spans="9:29">
      <c r="I2434" s="900"/>
      <c r="K2434" s="900"/>
      <c r="Q2434" s="900"/>
      <c r="S2434" s="900"/>
      <c r="T2434" s="900"/>
      <c r="U2434" s="900"/>
      <c r="V2434" s="900"/>
      <c r="W2434" s="900"/>
      <c r="X2434" s="900"/>
      <c r="Z2434" s="900"/>
      <c r="AA2434" s="900"/>
      <c r="AB2434" s="900"/>
      <c r="AC2434" s="900"/>
    </row>
    <row r="2435" spans="9:29">
      <c r="I2435" s="900"/>
      <c r="K2435" s="900"/>
      <c r="Q2435" s="900"/>
      <c r="S2435" s="900"/>
      <c r="T2435" s="900"/>
      <c r="U2435" s="900"/>
      <c r="V2435" s="900"/>
      <c r="W2435" s="900"/>
      <c r="X2435" s="900"/>
      <c r="Z2435" s="900"/>
      <c r="AA2435" s="900"/>
      <c r="AB2435" s="900"/>
      <c r="AC2435" s="900"/>
    </row>
    <row r="2436" spans="9:29">
      <c r="I2436" s="900"/>
      <c r="K2436" s="900"/>
      <c r="Q2436" s="900"/>
      <c r="S2436" s="900"/>
      <c r="T2436" s="900"/>
      <c r="U2436" s="900"/>
      <c r="V2436" s="900"/>
      <c r="W2436" s="900"/>
      <c r="X2436" s="900"/>
      <c r="Z2436" s="900"/>
      <c r="AA2436" s="900"/>
      <c r="AB2436" s="900"/>
      <c r="AC2436" s="900"/>
    </row>
    <row r="2437" spans="9:29">
      <c r="I2437" s="900"/>
      <c r="K2437" s="900"/>
      <c r="Q2437" s="900"/>
      <c r="S2437" s="900"/>
      <c r="T2437" s="900"/>
      <c r="U2437" s="900"/>
      <c r="V2437" s="900"/>
      <c r="W2437" s="900"/>
      <c r="X2437" s="900"/>
      <c r="Z2437" s="900"/>
      <c r="AA2437" s="900"/>
      <c r="AB2437" s="900"/>
      <c r="AC2437" s="900"/>
    </row>
    <row r="2438" spans="9:29">
      <c r="I2438" s="900"/>
      <c r="K2438" s="900"/>
      <c r="Q2438" s="900"/>
      <c r="S2438" s="900"/>
      <c r="T2438" s="900"/>
      <c r="U2438" s="900"/>
      <c r="V2438" s="900"/>
      <c r="W2438" s="900"/>
      <c r="X2438" s="900"/>
      <c r="Z2438" s="900"/>
      <c r="AA2438" s="900"/>
      <c r="AB2438" s="900"/>
      <c r="AC2438" s="900"/>
    </row>
    <row r="2439" spans="9:29">
      <c r="I2439" s="900"/>
      <c r="K2439" s="900"/>
      <c r="Q2439" s="900"/>
      <c r="S2439" s="900"/>
      <c r="T2439" s="900"/>
      <c r="U2439" s="900"/>
      <c r="V2439" s="900"/>
      <c r="W2439" s="900"/>
      <c r="X2439" s="900"/>
      <c r="Z2439" s="900"/>
      <c r="AA2439" s="900"/>
      <c r="AB2439" s="900"/>
      <c r="AC2439" s="900"/>
    </row>
    <row r="2440" spans="9:29">
      <c r="I2440" s="900"/>
      <c r="K2440" s="900"/>
      <c r="Q2440" s="900"/>
      <c r="S2440" s="900"/>
      <c r="T2440" s="900"/>
      <c r="U2440" s="900"/>
      <c r="V2440" s="900"/>
      <c r="W2440" s="900"/>
      <c r="X2440" s="900"/>
      <c r="Z2440" s="900"/>
      <c r="AA2440" s="900"/>
      <c r="AB2440" s="900"/>
      <c r="AC2440" s="900"/>
    </row>
    <row r="2441" spans="9:29">
      <c r="I2441" s="900"/>
      <c r="K2441" s="900"/>
      <c r="Q2441" s="900"/>
      <c r="S2441" s="900"/>
      <c r="T2441" s="900"/>
      <c r="U2441" s="900"/>
      <c r="V2441" s="900"/>
      <c r="W2441" s="900"/>
      <c r="X2441" s="900"/>
      <c r="Z2441" s="900"/>
      <c r="AA2441" s="900"/>
      <c r="AB2441" s="900"/>
      <c r="AC2441" s="900"/>
    </row>
    <row r="2442" spans="9:29">
      <c r="I2442" s="900"/>
      <c r="K2442" s="900"/>
      <c r="Q2442" s="900"/>
      <c r="S2442" s="900"/>
      <c r="T2442" s="900"/>
      <c r="U2442" s="900"/>
      <c r="V2442" s="900"/>
      <c r="W2442" s="900"/>
      <c r="X2442" s="900"/>
      <c r="Z2442" s="900"/>
      <c r="AA2442" s="900"/>
      <c r="AB2442" s="900"/>
      <c r="AC2442" s="900"/>
    </row>
    <row r="2443" spans="9:29">
      <c r="I2443" s="900"/>
      <c r="K2443" s="900"/>
      <c r="Q2443" s="900"/>
      <c r="S2443" s="900"/>
      <c r="T2443" s="900"/>
      <c r="U2443" s="900"/>
      <c r="V2443" s="900"/>
      <c r="W2443" s="900"/>
      <c r="X2443" s="900"/>
      <c r="Z2443" s="900"/>
      <c r="AA2443" s="900"/>
      <c r="AB2443" s="900"/>
      <c r="AC2443" s="900"/>
    </row>
    <row r="2444" spans="9:29">
      <c r="I2444" s="900"/>
      <c r="K2444" s="900"/>
      <c r="Q2444" s="900"/>
      <c r="S2444" s="900"/>
      <c r="T2444" s="900"/>
      <c r="U2444" s="900"/>
      <c r="V2444" s="900"/>
      <c r="W2444" s="900"/>
      <c r="X2444" s="900"/>
      <c r="Z2444" s="900"/>
      <c r="AA2444" s="900"/>
      <c r="AB2444" s="900"/>
      <c r="AC2444" s="900"/>
    </row>
    <row r="2445" spans="9:29">
      <c r="I2445" s="900"/>
      <c r="K2445" s="900"/>
      <c r="Q2445" s="900"/>
      <c r="S2445" s="900"/>
      <c r="T2445" s="900"/>
      <c r="U2445" s="900"/>
      <c r="V2445" s="900"/>
      <c r="W2445" s="900"/>
      <c r="X2445" s="900"/>
      <c r="Z2445" s="900"/>
      <c r="AA2445" s="900"/>
      <c r="AB2445" s="900"/>
      <c r="AC2445" s="900"/>
    </row>
    <row r="2446" spans="9:29">
      <c r="I2446" s="900"/>
      <c r="K2446" s="900"/>
      <c r="Q2446" s="900"/>
      <c r="S2446" s="900"/>
      <c r="T2446" s="900"/>
      <c r="U2446" s="900"/>
      <c r="V2446" s="900"/>
      <c r="W2446" s="900"/>
      <c r="X2446" s="900"/>
      <c r="Z2446" s="900"/>
      <c r="AA2446" s="900"/>
      <c r="AB2446" s="900"/>
      <c r="AC2446" s="900"/>
    </row>
    <row r="2447" spans="9:29">
      <c r="I2447" s="900"/>
      <c r="K2447" s="900"/>
      <c r="Q2447" s="900"/>
      <c r="S2447" s="900"/>
      <c r="T2447" s="900"/>
      <c r="U2447" s="900"/>
      <c r="V2447" s="900"/>
      <c r="W2447" s="900"/>
      <c r="X2447" s="900"/>
      <c r="Z2447" s="900"/>
      <c r="AA2447" s="900"/>
      <c r="AB2447" s="900"/>
      <c r="AC2447" s="900"/>
    </row>
    <row r="2448" spans="9:29">
      <c r="I2448" s="900"/>
      <c r="K2448" s="900"/>
      <c r="Q2448" s="900"/>
      <c r="S2448" s="900"/>
      <c r="T2448" s="900"/>
      <c r="U2448" s="900"/>
      <c r="V2448" s="900"/>
      <c r="W2448" s="900"/>
      <c r="X2448" s="900"/>
      <c r="Z2448" s="900"/>
      <c r="AA2448" s="900"/>
      <c r="AB2448" s="900"/>
      <c r="AC2448" s="900"/>
    </row>
    <row r="2449" spans="9:29">
      <c r="I2449" s="900"/>
      <c r="K2449" s="900"/>
      <c r="Q2449" s="900"/>
      <c r="S2449" s="900"/>
      <c r="T2449" s="900"/>
      <c r="U2449" s="900"/>
      <c r="V2449" s="900"/>
      <c r="W2449" s="900"/>
      <c r="X2449" s="900"/>
      <c r="Z2449" s="900"/>
      <c r="AA2449" s="900"/>
      <c r="AB2449" s="900"/>
      <c r="AC2449" s="900"/>
    </row>
    <row r="2450" spans="9:29">
      <c r="I2450" s="900"/>
      <c r="K2450" s="900"/>
      <c r="Q2450" s="900"/>
      <c r="S2450" s="900"/>
      <c r="T2450" s="900"/>
      <c r="U2450" s="900"/>
      <c r="V2450" s="900"/>
      <c r="W2450" s="900"/>
      <c r="X2450" s="900"/>
      <c r="Z2450" s="900"/>
      <c r="AA2450" s="900"/>
      <c r="AB2450" s="900"/>
      <c r="AC2450" s="900"/>
    </row>
    <row r="2451" spans="9:29">
      <c r="I2451" s="900"/>
      <c r="K2451" s="900"/>
      <c r="Q2451" s="900"/>
      <c r="S2451" s="900"/>
      <c r="T2451" s="900"/>
      <c r="U2451" s="900"/>
      <c r="V2451" s="900"/>
      <c r="W2451" s="900"/>
      <c r="X2451" s="900"/>
      <c r="Z2451" s="900"/>
      <c r="AA2451" s="900"/>
      <c r="AB2451" s="900"/>
      <c r="AC2451" s="900"/>
    </row>
    <row r="2452" spans="9:29">
      <c r="I2452" s="900"/>
      <c r="K2452" s="900"/>
      <c r="Q2452" s="900"/>
      <c r="S2452" s="900"/>
      <c r="T2452" s="900"/>
      <c r="U2452" s="900"/>
      <c r="V2452" s="900"/>
      <c r="W2452" s="900"/>
      <c r="X2452" s="900"/>
      <c r="Z2452" s="900"/>
      <c r="AA2452" s="900"/>
      <c r="AB2452" s="900"/>
      <c r="AC2452" s="900"/>
    </row>
    <row r="2453" spans="9:29">
      <c r="I2453" s="900"/>
      <c r="K2453" s="900"/>
      <c r="Q2453" s="900"/>
      <c r="S2453" s="900"/>
      <c r="T2453" s="900"/>
      <c r="U2453" s="900"/>
      <c r="V2453" s="900"/>
      <c r="W2453" s="900"/>
      <c r="X2453" s="900"/>
      <c r="Z2453" s="900"/>
      <c r="AA2453" s="900"/>
      <c r="AB2453" s="900"/>
      <c r="AC2453" s="900"/>
    </row>
    <row r="2454" spans="9:29">
      <c r="I2454" s="900"/>
      <c r="K2454" s="900"/>
      <c r="Q2454" s="900"/>
      <c r="S2454" s="900"/>
      <c r="T2454" s="900"/>
      <c r="U2454" s="900"/>
      <c r="V2454" s="900"/>
      <c r="W2454" s="900"/>
      <c r="X2454" s="900"/>
      <c r="Z2454" s="900"/>
      <c r="AA2454" s="900"/>
      <c r="AB2454" s="900"/>
      <c r="AC2454" s="900"/>
    </row>
    <row r="2455" spans="9:29">
      <c r="I2455" s="900"/>
      <c r="K2455" s="900"/>
      <c r="Q2455" s="900"/>
      <c r="S2455" s="900"/>
      <c r="T2455" s="900"/>
      <c r="U2455" s="900"/>
      <c r="V2455" s="900"/>
      <c r="W2455" s="900"/>
      <c r="X2455" s="900"/>
      <c r="Z2455" s="900"/>
      <c r="AA2455" s="900"/>
      <c r="AB2455" s="900"/>
      <c r="AC2455" s="900"/>
    </row>
    <row r="2456" spans="9:29">
      <c r="I2456" s="900"/>
      <c r="K2456" s="900"/>
      <c r="Q2456" s="900"/>
      <c r="S2456" s="900"/>
      <c r="T2456" s="900"/>
      <c r="U2456" s="900"/>
      <c r="V2456" s="900"/>
      <c r="W2456" s="900"/>
      <c r="X2456" s="900"/>
      <c r="Z2456" s="900"/>
      <c r="AA2456" s="900"/>
      <c r="AB2456" s="900"/>
      <c r="AC2456" s="900"/>
    </row>
    <row r="2457" spans="9:29">
      <c r="I2457" s="900"/>
      <c r="K2457" s="900"/>
      <c r="Q2457" s="900"/>
      <c r="S2457" s="900"/>
      <c r="T2457" s="900"/>
      <c r="U2457" s="900"/>
      <c r="V2457" s="900"/>
      <c r="W2457" s="900"/>
      <c r="X2457" s="900"/>
      <c r="Z2457" s="900"/>
      <c r="AA2457" s="900"/>
      <c r="AB2457" s="900"/>
      <c r="AC2457" s="900"/>
    </row>
    <row r="2458" spans="9:29">
      <c r="I2458" s="900"/>
      <c r="K2458" s="900"/>
      <c r="Q2458" s="900"/>
      <c r="S2458" s="900"/>
      <c r="T2458" s="900"/>
      <c r="U2458" s="900"/>
      <c r="V2458" s="900"/>
      <c r="W2458" s="900"/>
      <c r="X2458" s="900"/>
      <c r="Z2458" s="900"/>
      <c r="AA2458" s="900"/>
      <c r="AB2458" s="900"/>
      <c r="AC2458" s="900"/>
    </row>
    <row r="2459" spans="9:29">
      <c r="I2459" s="900"/>
      <c r="K2459" s="900"/>
      <c r="Q2459" s="900"/>
      <c r="S2459" s="900"/>
      <c r="T2459" s="900"/>
      <c r="U2459" s="900"/>
      <c r="V2459" s="900"/>
      <c r="W2459" s="900"/>
      <c r="X2459" s="900"/>
      <c r="Z2459" s="900"/>
      <c r="AA2459" s="900"/>
      <c r="AB2459" s="900"/>
      <c r="AC2459" s="900"/>
    </row>
    <row r="2460" spans="9:29">
      <c r="I2460" s="900"/>
      <c r="K2460" s="900"/>
      <c r="Q2460" s="900"/>
      <c r="S2460" s="900"/>
      <c r="T2460" s="900"/>
      <c r="U2460" s="900"/>
      <c r="V2460" s="900"/>
      <c r="W2460" s="900"/>
      <c r="X2460" s="900"/>
      <c r="Z2460" s="900"/>
      <c r="AA2460" s="900"/>
      <c r="AB2460" s="900"/>
      <c r="AC2460" s="900"/>
    </row>
    <row r="2461" spans="9:29">
      <c r="I2461" s="900"/>
      <c r="K2461" s="900"/>
      <c r="Q2461" s="900"/>
      <c r="S2461" s="900"/>
      <c r="T2461" s="900"/>
      <c r="U2461" s="900"/>
      <c r="V2461" s="900"/>
      <c r="W2461" s="900"/>
      <c r="X2461" s="900"/>
      <c r="Z2461" s="900"/>
      <c r="AA2461" s="900"/>
      <c r="AB2461" s="900"/>
      <c r="AC2461" s="900"/>
    </row>
    <row r="2462" spans="9:29">
      <c r="I2462" s="900"/>
      <c r="K2462" s="900"/>
      <c r="Q2462" s="900"/>
      <c r="S2462" s="900"/>
      <c r="T2462" s="900"/>
      <c r="U2462" s="900"/>
      <c r="V2462" s="900"/>
      <c r="W2462" s="900"/>
      <c r="X2462" s="900"/>
      <c r="Z2462" s="900"/>
      <c r="AA2462" s="900"/>
      <c r="AB2462" s="900"/>
      <c r="AC2462" s="900"/>
    </row>
    <row r="2463" spans="9:29">
      <c r="I2463" s="900"/>
      <c r="K2463" s="900"/>
      <c r="Q2463" s="900"/>
      <c r="S2463" s="900"/>
      <c r="T2463" s="900"/>
      <c r="U2463" s="900"/>
      <c r="V2463" s="900"/>
      <c r="W2463" s="900"/>
      <c r="X2463" s="900"/>
      <c r="Z2463" s="900"/>
      <c r="AA2463" s="900"/>
      <c r="AB2463" s="900"/>
      <c r="AC2463" s="900"/>
    </row>
    <row r="2464" spans="9:29">
      <c r="I2464" s="900"/>
      <c r="K2464" s="900"/>
      <c r="Q2464" s="900"/>
      <c r="S2464" s="900"/>
      <c r="T2464" s="900"/>
      <c r="U2464" s="900"/>
      <c r="V2464" s="900"/>
      <c r="W2464" s="900"/>
      <c r="X2464" s="900"/>
      <c r="Z2464" s="900"/>
      <c r="AA2464" s="900"/>
      <c r="AB2464" s="900"/>
      <c r="AC2464" s="900"/>
    </row>
    <row r="2465" spans="9:29">
      <c r="I2465" s="900"/>
      <c r="K2465" s="900"/>
      <c r="Q2465" s="900"/>
      <c r="S2465" s="900"/>
      <c r="T2465" s="900"/>
      <c r="U2465" s="900"/>
      <c r="V2465" s="900"/>
      <c r="W2465" s="900"/>
      <c r="X2465" s="900"/>
      <c r="Z2465" s="900"/>
      <c r="AA2465" s="900"/>
      <c r="AB2465" s="900"/>
      <c r="AC2465" s="900"/>
    </row>
    <row r="2466" spans="9:29">
      <c r="I2466" s="900"/>
      <c r="K2466" s="900"/>
      <c r="Q2466" s="900"/>
      <c r="S2466" s="900"/>
      <c r="T2466" s="900"/>
      <c r="U2466" s="900"/>
      <c r="V2466" s="900"/>
      <c r="W2466" s="900"/>
      <c r="X2466" s="900"/>
      <c r="Z2466" s="900"/>
      <c r="AA2466" s="900"/>
      <c r="AB2466" s="900"/>
      <c r="AC2466" s="900"/>
    </row>
    <row r="2467" spans="9:29">
      <c r="I2467" s="900"/>
      <c r="K2467" s="900"/>
      <c r="Q2467" s="900"/>
      <c r="S2467" s="900"/>
      <c r="T2467" s="900"/>
      <c r="U2467" s="900"/>
      <c r="V2467" s="900"/>
      <c r="W2467" s="900"/>
      <c r="X2467" s="900"/>
      <c r="Z2467" s="900"/>
      <c r="AA2467" s="900"/>
      <c r="AB2467" s="900"/>
      <c r="AC2467" s="900"/>
    </row>
    <row r="2468" spans="9:29">
      <c r="I2468" s="900"/>
      <c r="K2468" s="900"/>
      <c r="Q2468" s="900"/>
      <c r="S2468" s="900"/>
      <c r="T2468" s="900"/>
      <c r="U2468" s="900"/>
      <c r="V2468" s="900"/>
      <c r="W2468" s="900"/>
      <c r="X2468" s="900"/>
      <c r="Z2468" s="900"/>
      <c r="AA2468" s="900"/>
      <c r="AB2468" s="900"/>
      <c r="AC2468" s="900"/>
    </row>
    <row r="2469" spans="9:29">
      <c r="I2469" s="900"/>
      <c r="K2469" s="900"/>
      <c r="Q2469" s="900"/>
      <c r="S2469" s="900"/>
      <c r="T2469" s="900"/>
      <c r="U2469" s="900"/>
      <c r="V2469" s="900"/>
      <c r="W2469" s="900"/>
      <c r="X2469" s="900"/>
      <c r="Z2469" s="900"/>
      <c r="AA2469" s="900"/>
      <c r="AB2469" s="900"/>
      <c r="AC2469" s="900"/>
    </row>
    <row r="2470" spans="9:29">
      <c r="I2470" s="900"/>
      <c r="K2470" s="900"/>
      <c r="Q2470" s="900"/>
      <c r="S2470" s="900"/>
      <c r="T2470" s="900"/>
      <c r="U2470" s="900"/>
      <c r="V2470" s="900"/>
      <c r="W2470" s="900"/>
      <c r="X2470" s="900"/>
      <c r="Z2470" s="900"/>
      <c r="AA2470" s="900"/>
      <c r="AB2470" s="900"/>
      <c r="AC2470" s="900"/>
    </row>
    <row r="2471" spans="9:29">
      <c r="I2471" s="900"/>
      <c r="K2471" s="900"/>
      <c r="Q2471" s="900"/>
      <c r="S2471" s="900"/>
      <c r="T2471" s="900"/>
      <c r="U2471" s="900"/>
      <c r="V2471" s="900"/>
      <c r="W2471" s="900"/>
      <c r="X2471" s="900"/>
      <c r="Z2471" s="900"/>
      <c r="AA2471" s="900"/>
      <c r="AB2471" s="900"/>
      <c r="AC2471" s="900"/>
    </row>
    <row r="2472" spans="9:29">
      <c r="I2472" s="900"/>
      <c r="K2472" s="900"/>
      <c r="Q2472" s="900"/>
      <c r="S2472" s="900"/>
      <c r="T2472" s="900"/>
      <c r="U2472" s="900"/>
      <c r="V2472" s="900"/>
      <c r="W2472" s="900"/>
      <c r="X2472" s="900"/>
      <c r="Z2472" s="900"/>
      <c r="AA2472" s="900"/>
      <c r="AB2472" s="900"/>
      <c r="AC2472" s="900"/>
    </row>
    <row r="2473" spans="9:29">
      <c r="I2473" s="900"/>
      <c r="K2473" s="900"/>
      <c r="Q2473" s="900"/>
      <c r="S2473" s="900"/>
      <c r="T2473" s="900"/>
      <c r="U2473" s="900"/>
      <c r="V2473" s="900"/>
      <c r="W2473" s="900"/>
      <c r="X2473" s="900"/>
      <c r="Z2473" s="900"/>
      <c r="AA2473" s="900"/>
      <c r="AB2473" s="900"/>
      <c r="AC2473" s="900"/>
    </row>
    <row r="2474" spans="9:29">
      <c r="I2474" s="900"/>
      <c r="K2474" s="900"/>
      <c r="Q2474" s="900"/>
      <c r="S2474" s="900"/>
      <c r="T2474" s="900"/>
      <c r="U2474" s="900"/>
      <c r="V2474" s="900"/>
      <c r="W2474" s="900"/>
      <c r="X2474" s="900"/>
      <c r="Z2474" s="900"/>
      <c r="AA2474" s="900"/>
      <c r="AB2474" s="900"/>
      <c r="AC2474" s="900"/>
    </row>
    <row r="2475" spans="9:29">
      <c r="I2475" s="900"/>
      <c r="K2475" s="900"/>
      <c r="Q2475" s="900"/>
      <c r="S2475" s="900"/>
      <c r="T2475" s="900"/>
      <c r="U2475" s="900"/>
      <c r="V2475" s="900"/>
      <c r="W2475" s="900"/>
      <c r="X2475" s="900"/>
      <c r="Z2475" s="900"/>
      <c r="AA2475" s="900"/>
      <c r="AB2475" s="900"/>
      <c r="AC2475" s="900"/>
    </row>
    <row r="2476" spans="9:29">
      <c r="I2476" s="900"/>
      <c r="K2476" s="900"/>
      <c r="Q2476" s="900"/>
      <c r="S2476" s="900"/>
      <c r="T2476" s="900"/>
      <c r="U2476" s="900"/>
      <c r="V2476" s="900"/>
      <c r="W2476" s="900"/>
      <c r="X2476" s="900"/>
      <c r="Z2476" s="900"/>
      <c r="AA2476" s="900"/>
      <c r="AB2476" s="900"/>
      <c r="AC2476" s="900"/>
    </row>
    <row r="2477" spans="9:29">
      <c r="I2477" s="900"/>
      <c r="K2477" s="900"/>
      <c r="Q2477" s="900"/>
      <c r="S2477" s="900"/>
      <c r="T2477" s="900"/>
      <c r="U2477" s="900"/>
      <c r="V2477" s="900"/>
      <c r="W2477" s="900"/>
      <c r="X2477" s="900"/>
      <c r="Z2477" s="900"/>
      <c r="AA2477" s="900"/>
      <c r="AB2477" s="900"/>
      <c r="AC2477" s="900"/>
    </row>
    <row r="2478" spans="9:29">
      <c r="I2478" s="900"/>
      <c r="K2478" s="900"/>
      <c r="Q2478" s="900"/>
      <c r="S2478" s="900"/>
      <c r="T2478" s="900"/>
      <c r="U2478" s="900"/>
      <c r="V2478" s="900"/>
      <c r="W2478" s="900"/>
      <c r="X2478" s="900"/>
      <c r="Z2478" s="900"/>
      <c r="AA2478" s="900"/>
      <c r="AB2478" s="900"/>
      <c r="AC2478" s="900"/>
    </row>
    <row r="2479" spans="9:29">
      <c r="I2479" s="900"/>
      <c r="K2479" s="900"/>
      <c r="Q2479" s="900"/>
      <c r="S2479" s="900"/>
      <c r="T2479" s="900"/>
      <c r="U2479" s="900"/>
      <c r="V2479" s="900"/>
      <c r="W2479" s="900"/>
      <c r="X2479" s="900"/>
      <c r="Z2479" s="900"/>
      <c r="AA2479" s="900"/>
      <c r="AB2479" s="900"/>
      <c r="AC2479" s="900"/>
    </row>
    <row r="2480" spans="9:29">
      <c r="I2480" s="900"/>
      <c r="K2480" s="900"/>
      <c r="Q2480" s="900"/>
      <c r="S2480" s="900"/>
      <c r="T2480" s="900"/>
      <c r="U2480" s="900"/>
      <c r="V2480" s="900"/>
      <c r="W2480" s="900"/>
      <c r="X2480" s="900"/>
      <c r="Z2480" s="900"/>
      <c r="AA2480" s="900"/>
      <c r="AB2480" s="900"/>
      <c r="AC2480" s="900"/>
    </row>
    <row r="2481" spans="9:29">
      <c r="I2481" s="900"/>
      <c r="K2481" s="900"/>
      <c r="Q2481" s="900"/>
      <c r="S2481" s="900"/>
      <c r="T2481" s="900"/>
      <c r="U2481" s="900"/>
      <c r="V2481" s="900"/>
      <c r="W2481" s="900"/>
      <c r="X2481" s="900"/>
      <c r="Z2481" s="900"/>
      <c r="AA2481" s="900"/>
      <c r="AB2481" s="900"/>
      <c r="AC2481" s="900"/>
    </row>
    <row r="2482" spans="9:29">
      <c r="I2482" s="900"/>
      <c r="K2482" s="900"/>
      <c r="Q2482" s="900"/>
      <c r="S2482" s="900"/>
      <c r="T2482" s="900"/>
      <c r="U2482" s="900"/>
      <c r="V2482" s="900"/>
      <c r="W2482" s="900"/>
      <c r="X2482" s="900"/>
      <c r="Z2482" s="900"/>
      <c r="AA2482" s="900"/>
      <c r="AB2482" s="900"/>
      <c r="AC2482" s="900"/>
    </row>
    <row r="2483" spans="9:29">
      <c r="I2483" s="900"/>
      <c r="K2483" s="900"/>
      <c r="Q2483" s="900"/>
      <c r="S2483" s="900"/>
      <c r="T2483" s="900"/>
      <c r="U2483" s="900"/>
      <c r="V2483" s="900"/>
      <c r="W2483" s="900"/>
      <c r="X2483" s="900"/>
      <c r="Z2483" s="900"/>
      <c r="AA2483" s="900"/>
      <c r="AB2483" s="900"/>
      <c r="AC2483" s="900"/>
    </row>
    <row r="2484" spans="9:29">
      <c r="I2484" s="900"/>
      <c r="K2484" s="900"/>
      <c r="Q2484" s="900"/>
      <c r="S2484" s="900"/>
      <c r="T2484" s="900"/>
      <c r="U2484" s="900"/>
      <c r="V2484" s="900"/>
      <c r="W2484" s="900"/>
      <c r="X2484" s="900"/>
      <c r="Z2484" s="900"/>
      <c r="AA2484" s="900"/>
      <c r="AB2484" s="900"/>
      <c r="AC2484" s="900"/>
    </row>
    <row r="2485" spans="9:29">
      <c r="I2485" s="900"/>
      <c r="K2485" s="900"/>
      <c r="Q2485" s="900"/>
      <c r="S2485" s="900"/>
      <c r="T2485" s="900"/>
      <c r="U2485" s="900"/>
      <c r="V2485" s="900"/>
      <c r="W2485" s="900"/>
      <c r="X2485" s="900"/>
      <c r="Z2485" s="900"/>
      <c r="AA2485" s="900"/>
      <c r="AB2485" s="900"/>
      <c r="AC2485" s="900"/>
    </row>
    <row r="2486" spans="9:29">
      <c r="I2486" s="900"/>
      <c r="K2486" s="900"/>
      <c r="Q2486" s="900"/>
      <c r="S2486" s="900"/>
      <c r="T2486" s="900"/>
      <c r="U2486" s="900"/>
      <c r="V2486" s="900"/>
      <c r="W2486" s="900"/>
      <c r="X2486" s="900"/>
      <c r="Z2486" s="900"/>
      <c r="AA2486" s="900"/>
      <c r="AB2486" s="900"/>
      <c r="AC2486" s="900"/>
    </row>
    <row r="2487" spans="9:29">
      <c r="I2487" s="900"/>
      <c r="K2487" s="900"/>
      <c r="Q2487" s="900"/>
      <c r="S2487" s="900"/>
      <c r="T2487" s="900"/>
      <c r="U2487" s="900"/>
      <c r="V2487" s="900"/>
      <c r="W2487" s="900"/>
      <c r="X2487" s="900"/>
      <c r="Z2487" s="900"/>
      <c r="AA2487" s="900"/>
      <c r="AB2487" s="900"/>
      <c r="AC2487" s="900"/>
    </row>
    <row r="2488" spans="9:29">
      <c r="I2488" s="900"/>
      <c r="K2488" s="900"/>
      <c r="Q2488" s="900"/>
      <c r="S2488" s="900"/>
      <c r="T2488" s="900"/>
      <c r="U2488" s="900"/>
      <c r="V2488" s="900"/>
      <c r="W2488" s="900"/>
      <c r="X2488" s="900"/>
      <c r="Z2488" s="900"/>
      <c r="AA2488" s="900"/>
      <c r="AB2488" s="900"/>
      <c r="AC2488" s="900"/>
    </row>
    <row r="2489" spans="9:29">
      <c r="I2489" s="900"/>
      <c r="K2489" s="900"/>
      <c r="Q2489" s="900"/>
      <c r="S2489" s="900"/>
      <c r="T2489" s="900"/>
      <c r="U2489" s="900"/>
      <c r="V2489" s="900"/>
      <c r="W2489" s="900"/>
      <c r="X2489" s="900"/>
      <c r="Z2489" s="900"/>
      <c r="AA2489" s="900"/>
      <c r="AB2489" s="900"/>
      <c r="AC2489" s="900"/>
    </row>
    <row r="2490" spans="9:29">
      <c r="I2490" s="900"/>
      <c r="K2490" s="900"/>
      <c r="Q2490" s="900"/>
      <c r="S2490" s="900"/>
      <c r="T2490" s="900"/>
      <c r="U2490" s="900"/>
      <c r="V2490" s="900"/>
      <c r="W2490" s="900"/>
      <c r="X2490" s="900"/>
      <c r="Z2490" s="900"/>
      <c r="AA2490" s="900"/>
      <c r="AB2490" s="900"/>
      <c r="AC2490" s="900"/>
    </row>
    <row r="2491" spans="9:29">
      <c r="I2491" s="900"/>
      <c r="K2491" s="900"/>
      <c r="Q2491" s="900"/>
      <c r="S2491" s="900"/>
      <c r="T2491" s="900"/>
      <c r="U2491" s="900"/>
      <c r="V2491" s="900"/>
      <c r="W2491" s="900"/>
      <c r="X2491" s="900"/>
      <c r="Z2491" s="900"/>
      <c r="AA2491" s="900"/>
      <c r="AB2491" s="900"/>
      <c r="AC2491" s="900"/>
    </row>
    <row r="2492" spans="9:29">
      <c r="I2492" s="900"/>
      <c r="K2492" s="900"/>
      <c r="Q2492" s="900"/>
      <c r="S2492" s="900"/>
      <c r="T2492" s="900"/>
      <c r="U2492" s="900"/>
      <c r="V2492" s="900"/>
      <c r="W2492" s="900"/>
      <c r="X2492" s="900"/>
      <c r="Z2492" s="900"/>
      <c r="AA2492" s="900"/>
      <c r="AB2492" s="900"/>
      <c r="AC2492" s="900"/>
    </row>
    <row r="2493" spans="9:29">
      <c r="I2493" s="900"/>
      <c r="K2493" s="900"/>
      <c r="Q2493" s="900"/>
      <c r="S2493" s="900"/>
      <c r="T2493" s="900"/>
      <c r="U2493" s="900"/>
      <c r="V2493" s="900"/>
      <c r="W2493" s="900"/>
      <c r="X2493" s="900"/>
      <c r="Z2493" s="900"/>
      <c r="AA2493" s="900"/>
      <c r="AB2493" s="900"/>
      <c r="AC2493" s="900"/>
    </row>
    <row r="2494" spans="9:29">
      <c r="I2494" s="900"/>
      <c r="K2494" s="900"/>
      <c r="Q2494" s="900"/>
      <c r="S2494" s="900"/>
      <c r="T2494" s="900"/>
      <c r="U2494" s="900"/>
      <c r="V2494" s="900"/>
      <c r="W2494" s="900"/>
      <c r="X2494" s="900"/>
      <c r="Z2494" s="900"/>
      <c r="AA2494" s="900"/>
      <c r="AB2494" s="900"/>
      <c r="AC2494" s="900"/>
    </row>
    <row r="2495" spans="9:29">
      <c r="I2495" s="900"/>
      <c r="K2495" s="900"/>
      <c r="Q2495" s="900"/>
      <c r="S2495" s="900"/>
      <c r="T2495" s="900"/>
      <c r="U2495" s="900"/>
      <c r="V2495" s="900"/>
      <c r="W2495" s="900"/>
      <c r="X2495" s="900"/>
      <c r="Z2495" s="900"/>
      <c r="AA2495" s="900"/>
      <c r="AB2495" s="900"/>
      <c r="AC2495" s="900"/>
    </row>
    <row r="2496" spans="9:29">
      <c r="I2496" s="900"/>
      <c r="K2496" s="900"/>
      <c r="Q2496" s="900"/>
      <c r="S2496" s="900"/>
      <c r="T2496" s="900"/>
      <c r="U2496" s="900"/>
      <c r="V2496" s="900"/>
      <c r="W2496" s="900"/>
      <c r="X2496" s="900"/>
      <c r="Z2496" s="900"/>
      <c r="AA2496" s="900"/>
      <c r="AB2496" s="900"/>
      <c r="AC2496" s="900"/>
    </row>
    <row r="2497" spans="9:29">
      <c r="I2497" s="900"/>
      <c r="K2497" s="900"/>
      <c r="Q2497" s="900"/>
      <c r="S2497" s="900"/>
      <c r="T2497" s="900"/>
      <c r="U2497" s="900"/>
      <c r="V2497" s="900"/>
      <c r="W2497" s="900"/>
      <c r="X2497" s="900"/>
      <c r="Z2497" s="900"/>
      <c r="AA2497" s="900"/>
      <c r="AB2497" s="900"/>
      <c r="AC2497" s="900"/>
    </row>
    <row r="2498" spans="9:29">
      <c r="I2498" s="900"/>
      <c r="K2498" s="900"/>
      <c r="Q2498" s="900"/>
      <c r="S2498" s="900"/>
      <c r="T2498" s="900"/>
      <c r="U2498" s="900"/>
      <c r="V2498" s="900"/>
      <c r="W2498" s="900"/>
      <c r="X2498" s="900"/>
      <c r="Z2498" s="900"/>
      <c r="AA2498" s="900"/>
      <c r="AB2498" s="900"/>
      <c r="AC2498" s="900"/>
    </row>
    <row r="2499" spans="9:29">
      <c r="I2499" s="900"/>
      <c r="K2499" s="900"/>
      <c r="Q2499" s="900"/>
      <c r="S2499" s="900"/>
      <c r="T2499" s="900"/>
      <c r="U2499" s="900"/>
      <c r="V2499" s="900"/>
      <c r="W2499" s="900"/>
      <c r="X2499" s="900"/>
      <c r="Z2499" s="900"/>
      <c r="AA2499" s="900"/>
      <c r="AB2499" s="900"/>
      <c r="AC2499" s="900"/>
    </row>
    <row r="2500" spans="9:29">
      <c r="I2500" s="900"/>
      <c r="K2500" s="900"/>
      <c r="Q2500" s="900"/>
      <c r="S2500" s="900"/>
      <c r="T2500" s="900"/>
      <c r="U2500" s="900"/>
      <c r="V2500" s="900"/>
      <c r="W2500" s="900"/>
      <c r="X2500" s="900"/>
      <c r="Z2500" s="900"/>
      <c r="AA2500" s="900"/>
      <c r="AB2500" s="900"/>
      <c r="AC2500" s="900"/>
    </row>
    <row r="2501" spans="9:29">
      <c r="I2501" s="900"/>
      <c r="K2501" s="900"/>
      <c r="Q2501" s="900"/>
      <c r="S2501" s="900"/>
      <c r="T2501" s="900"/>
      <c r="U2501" s="900"/>
      <c r="V2501" s="900"/>
      <c r="W2501" s="900"/>
      <c r="X2501" s="900"/>
      <c r="Z2501" s="900"/>
      <c r="AA2501" s="900"/>
      <c r="AB2501" s="900"/>
      <c r="AC2501" s="900"/>
    </row>
    <row r="2502" spans="9:29">
      <c r="I2502" s="900"/>
      <c r="K2502" s="900"/>
      <c r="Q2502" s="900"/>
      <c r="S2502" s="900"/>
      <c r="T2502" s="900"/>
      <c r="U2502" s="900"/>
      <c r="V2502" s="900"/>
      <c r="W2502" s="900"/>
      <c r="X2502" s="900"/>
      <c r="Z2502" s="900"/>
      <c r="AA2502" s="900"/>
      <c r="AB2502" s="900"/>
      <c r="AC2502" s="900"/>
    </row>
    <row r="2503" spans="9:29">
      <c r="I2503" s="900"/>
      <c r="K2503" s="900"/>
      <c r="Q2503" s="900"/>
      <c r="S2503" s="900"/>
      <c r="T2503" s="900"/>
      <c r="U2503" s="900"/>
      <c r="V2503" s="900"/>
      <c r="W2503" s="900"/>
      <c r="X2503" s="900"/>
      <c r="Z2503" s="900"/>
      <c r="AA2503" s="900"/>
      <c r="AB2503" s="900"/>
      <c r="AC2503" s="900"/>
    </row>
    <row r="2504" spans="9:29">
      <c r="I2504" s="900"/>
      <c r="K2504" s="900"/>
      <c r="Q2504" s="900"/>
      <c r="S2504" s="900"/>
      <c r="T2504" s="900"/>
      <c r="U2504" s="900"/>
      <c r="V2504" s="900"/>
      <c r="W2504" s="900"/>
      <c r="X2504" s="900"/>
      <c r="Z2504" s="900"/>
      <c r="AA2504" s="900"/>
      <c r="AB2504" s="900"/>
      <c r="AC2504" s="900"/>
    </row>
    <row r="2505" spans="9:29">
      <c r="I2505" s="900"/>
      <c r="K2505" s="900"/>
      <c r="Q2505" s="900"/>
      <c r="S2505" s="900"/>
      <c r="T2505" s="900"/>
      <c r="U2505" s="900"/>
      <c r="V2505" s="900"/>
      <c r="W2505" s="900"/>
      <c r="X2505" s="900"/>
      <c r="Z2505" s="900"/>
      <c r="AA2505" s="900"/>
      <c r="AB2505" s="900"/>
      <c r="AC2505" s="900"/>
    </row>
    <row r="2506" spans="9:29">
      <c r="I2506" s="900"/>
      <c r="K2506" s="900"/>
      <c r="Q2506" s="900"/>
      <c r="S2506" s="900"/>
      <c r="T2506" s="900"/>
      <c r="U2506" s="900"/>
      <c r="V2506" s="900"/>
      <c r="W2506" s="900"/>
      <c r="X2506" s="900"/>
      <c r="Z2506" s="900"/>
      <c r="AA2506" s="900"/>
      <c r="AB2506" s="900"/>
      <c r="AC2506" s="900"/>
    </row>
    <row r="2507" spans="9:29">
      <c r="I2507" s="900"/>
      <c r="K2507" s="900"/>
      <c r="Q2507" s="900"/>
      <c r="S2507" s="900"/>
      <c r="T2507" s="900"/>
      <c r="U2507" s="900"/>
      <c r="V2507" s="900"/>
      <c r="W2507" s="900"/>
      <c r="X2507" s="900"/>
      <c r="Z2507" s="900"/>
      <c r="AA2507" s="900"/>
      <c r="AB2507" s="900"/>
      <c r="AC2507" s="900"/>
    </row>
    <row r="2508" spans="9:29">
      <c r="I2508" s="900"/>
      <c r="K2508" s="900"/>
      <c r="Q2508" s="900"/>
      <c r="S2508" s="900"/>
      <c r="T2508" s="900"/>
      <c r="U2508" s="900"/>
      <c r="V2508" s="900"/>
      <c r="W2508" s="900"/>
      <c r="X2508" s="900"/>
      <c r="Z2508" s="900"/>
      <c r="AA2508" s="900"/>
      <c r="AB2508" s="900"/>
      <c r="AC2508" s="900"/>
    </row>
    <row r="2509" spans="9:29">
      <c r="I2509" s="900"/>
      <c r="K2509" s="900"/>
      <c r="Q2509" s="900"/>
      <c r="S2509" s="900"/>
      <c r="T2509" s="900"/>
      <c r="U2509" s="900"/>
      <c r="V2509" s="900"/>
      <c r="W2509" s="900"/>
      <c r="X2509" s="900"/>
      <c r="Z2509" s="900"/>
      <c r="AA2509" s="900"/>
      <c r="AB2509" s="900"/>
      <c r="AC2509" s="900"/>
    </row>
    <row r="2510" spans="9:29">
      <c r="I2510" s="900"/>
      <c r="K2510" s="900"/>
      <c r="Q2510" s="900"/>
      <c r="S2510" s="900"/>
      <c r="T2510" s="900"/>
      <c r="U2510" s="900"/>
      <c r="V2510" s="900"/>
      <c r="W2510" s="900"/>
      <c r="X2510" s="900"/>
      <c r="Z2510" s="900"/>
      <c r="AA2510" s="900"/>
      <c r="AB2510" s="900"/>
      <c r="AC2510" s="900"/>
    </row>
    <row r="2511" spans="9:29">
      <c r="I2511" s="900"/>
      <c r="K2511" s="900"/>
      <c r="Q2511" s="900"/>
      <c r="S2511" s="900"/>
      <c r="T2511" s="900"/>
      <c r="U2511" s="900"/>
      <c r="V2511" s="900"/>
      <c r="W2511" s="900"/>
      <c r="X2511" s="900"/>
      <c r="Z2511" s="900"/>
      <c r="AA2511" s="900"/>
      <c r="AB2511" s="900"/>
      <c r="AC2511" s="900"/>
    </row>
    <row r="2512" spans="9:29">
      <c r="I2512" s="900"/>
      <c r="K2512" s="900"/>
      <c r="Q2512" s="900"/>
      <c r="S2512" s="900"/>
      <c r="T2512" s="900"/>
      <c r="U2512" s="900"/>
      <c r="V2512" s="900"/>
      <c r="W2512" s="900"/>
      <c r="X2512" s="900"/>
      <c r="Z2512" s="900"/>
      <c r="AA2512" s="900"/>
      <c r="AB2512" s="900"/>
      <c r="AC2512" s="900"/>
    </row>
    <row r="2513" spans="9:29">
      <c r="I2513" s="900"/>
      <c r="K2513" s="900"/>
      <c r="Q2513" s="900"/>
      <c r="S2513" s="900"/>
      <c r="T2513" s="900"/>
      <c r="U2513" s="900"/>
      <c r="V2513" s="900"/>
      <c r="W2513" s="900"/>
      <c r="X2513" s="900"/>
      <c r="Z2513" s="900"/>
      <c r="AA2513" s="900"/>
      <c r="AB2513" s="900"/>
      <c r="AC2513" s="900"/>
    </row>
    <row r="2514" spans="9:29">
      <c r="I2514" s="900"/>
      <c r="K2514" s="900"/>
      <c r="Q2514" s="900"/>
      <c r="S2514" s="900"/>
      <c r="T2514" s="900"/>
      <c r="U2514" s="900"/>
      <c r="V2514" s="900"/>
      <c r="W2514" s="900"/>
      <c r="X2514" s="900"/>
      <c r="Z2514" s="900"/>
      <c r="AA2514" s="900"/>
      <c r="AB2514" s="900"/>
      <c r="AC2514" s="900"/>
    </row>
    <row r="2515" spans="9:29">
      <c r="I2515" s="900"/>
      <c r="K2515" s="900"/>
      <c r="Q2515" s="900"/>
      <c r="S2515" s="900"/>
      <c r="T2515" s="900"/>
      <c r="U2515" s="900"/>
      <c r="V2515" s="900"/>
      <c r="W2515" s="900"/>
      <c r="X2515" s="900"/>
      <c r="Z2515" s="900"/>
      <c r="AA2515" s="900"/>
      <c r="AB2515" s="900"/>
      <c r="AC2515" s="900"/>
    </row>
    <row r="2516" spans="9:29">
      <c r="I2516" s="900"/>
      <c r="K2516" s="900"/>
      <c r="Q2516" s="900"/>
      <c r="S2516" s="900"/>
      <c r="T2516" s="900"/>
      <c r="U2516" s="900"/>
      <c r="V2516" s="900"/>
      <c r="W2516" s="900"/>
      <c r="X2516" s="900"/>
      <c r="Z2516" s="900"/>
      <c r="AA2516" s="900"/>
      <c r="AB2516" s="900"/>
      <c r="AC2516" s="900"/>
    </row>
    <row r="2517" spans="9:29">
      <c r="I2517" s="900"/>
      <c r="K2517" s="900"/>
      <c r="Q2517" s="900"/>
      <c r="S2517" s="900"/>
      <c r="T2517" s="900"/>
      <c r="U2517" s="900"/>
      <c r="V2517" s="900"/>
      <c r="W2517" s="900"/>
      <c r="X2517" s="900"/>
      <c r="Z2517" s="900"/>
      <c r="AA2517" s="900"/>
      <c r="AB2517" s="900"/>
      <c r="AC2517" s="900"/>
    </row>
    <row r="2518" spans="9:29">
      <c r="I2518" s="900"/>
      <c r="K2518" s="900"/>
      <c r="Q2518" s="900"/>
      <c r="S2518" s="900"/>
      <c r="T2518" s="900"/>
      <c r="U2518" s="900"/>
      <c r="V2518" s="900"/>
      <c r="W2518" s="900"/>
      <c r="X2518" s="900"/>
      <c r="Z2518" s="900"/>
      <c r="AA2518" s="900"/>
      <c r="AB2518" s="900"/>
      <c r="AC2518" s="900"/>
    </row>
    <row r="2519" spans="9:29">
      <c r="I2519" s="900"/>
      <c r="K2519" s="900"/>
      <c r="Q2519" s="900"/>
      <c r="S2519" s="900"/>
      <c r="T2519" s="900"/>
      <c r="U2519" s="900"/>
      <c r="V2519" s="900"/>
      <c r="W2519" s="900"/>
      <c r="X2519" s="900"/>
      <c r="Z2519" s="900"/>
      <c r="AA2519" s="900"/>
      <c r="AB2519" s="900"/>
      <c r="AC2519" s="900"/>
    </row>
    <row r="2520" spans="9:29">
      <c r="I2520" s="900"/>
      <c r="K2520" s="900"/>
      <c r="Q2520" s="900"/>
      <c r="S2520" s="900"/>
      <c r="T2520" s="900"/>
      <c r="U2520" s="900"/>
      <c r="V2520" s="900"/>
      <c r="W2520" s="900"/>
      <c r="X2520" s="900"/>
      <c r="Z2520" s="900"/>
      <c r="AA2520" s="900"/>
      <c r="AB2520" s="900"/>
      <c r="AC2520" s="900"/>
    </row>
    <row r="2521" spans="9:29">
      <c r="I2521" s="900"/>
      <c r="K2521" s="900"/>
      <c r="Q2521" s="900"/>
      <c r="S2521" s="900"/>
      <c r="T2521" s="900"/>
      <c r="U2521" s="900"/>
      <c r="V2521" s="900"/>
      <c r="W2521" s="900"/>
      <c r="X2521" s="900"/>
      <c r="Z2521" s="900"/>
      <c r="AA2521" s="900"/>
      <c r="AB2521" s="900"/>
      <c r="AC2521" s="900"/>
    </row>
    <row r="2522" spans="9:29">
      <c r="I2522" s="900"/>
      <c r="K2522" s="900"/>
      <c r="Q2522" s="900"/>
      <c r="S2522" s="900"/>
      <c r="T2522" s="900"/>
      <c r="U2522" s="900"/>
      <c r="V2522" s="900"/>
      <c r="W2522" s="900"/>
      <c r="X2522" s="900"/>
      <c r="Z2522" s="900"/>
      <c r="AA2522" s="900"/>
      <c r="AB2522" s="900"/>
      <c r="AC2522" s="900"/>
    </row>
    <row r="2523" spans="9:29">
      <c r="I2523" s="900"/>
      <c r="K2523" s="900"/>
      <c r="Q2523" s="900"/>
      <c r="S2523" s="900"/>
      <c r="T2523" s="900"/>
      <c r="U2523" s="900"/>
      <c r="V2523" s="900"/>
      <c r="W2523" s="900"/>
      <c r="X2523" s="900"/>
      <c r="Z2523" s="900"/>
      <c r="AA2523" s="900"/>
      <c r="AB2523" s="900"/>
      <c r="AC2523" s="900"/>
    </row>
    <row r="2524" spans="9:29">
      <c r="I2524" s="900"/>
      <c r="K2524" s="900"/>
      <c r="Q2524" s="900"/>
      <c r="S2524" s="900"/>
      <c r="T2524" s="900"/>
      <c r="U2524" s="900"/>
      <c r="V2524" s="900"/>
      <c r="W2524" s="900"/>
      <c r="X2524" s="900"/>
      <c r="Z2524" s="900"/>
      <c r="AA2524" s="900"/>
      <c r="AB2524" s="900"/>
      <c r="AC2524" s="900"/>
    </row>
    <row r="2525" spans="9:29">
      <c r="I2525" s="900"/>
      <c r="K2525" s="900"/>
      <c r="Q2525" s="900"/>
      <c r="S2525" s="900"/>
      <c r="T2525" s="900"/>
      <c r="U2525" s="900"/>
      <c r="V2525" s="900"/>
      <c r="W2525" s="900"/>
      <c r="X2525" s="900"/>
      <c r="Z2525" s="900"/>
      <c r="AA2525" s="900"/>
      <c r="AB2525" s="900"/>
      <c r="AC2525" s="900"/>
    </row>
    <row r="2526" spans="9:29">
      <c r="I2526" s="900"/>
      <c r="K2526" s="900"/>
      <c r="Q2526" s="900"/>
      <c r="S2526" s="900"/>
      <c r="T2526" s="900"/>
      <c r="U2526" s="900"/>
      <c r="V2526" s="900"/>
      <c r="W2526" s="900"/>
      <c r="X2526" s="900"/>
      <c r="Z2526" s="900"/>
      <c r="AA2526" s="900"/>
      <c r="AB2526" s="900"/>
      <c r="AC2526" s="900"/>
    </row>
    <row r="2527" spans="9:29">
      <c r="I2527" s="900"/>
      <c r="K2527" s="900"/>
      <c r="Q2527" s="900"/>
      <c r="S2527" s="900"/>
      <c r="T2527" s="900"/>
      <c r="U2527" s="900"/>
      <c r="V2527" s="900"/>
      <c r="W2527" s="900"/>
      <c r="X2527" s="900"/>
      <c r="Z2527" s="900"/>
      <c r="AA2527" s="900"/>
      <c r="AB2527" s="900"/>
      <c r="AC2527" s="900"/>
    </row>
    <row r="2528" spans="9:29">
      <c r="I2528" s="900"/>
      <c r="K2528" s="900"/>
      <c r="Q2528" s="900"/>
      <c r="S2528" s="900"/>
      <c r="T2528" s="900"/>
      <c r="U2528" s="900"/>
      <c r="V2528" s="900"/>
      <c r="W2528" s="900"/>
      <c r="X2528" s="900"/>
      <c r="Z2528" s="900"/>
      <c r="AA2528" s="900"/>
      <c r="AB2528" s="900"/>
      <c r="AC2528" s="900"/>
    </row>
    <row r="2529" spans="9:29">
      <c r="I2529" s="900"/>
      <c r="K2529" s="900"/>
      <c r="Q2529" s="900"/>
      <c r="S2529" s="900"/>
      <c r="T2529" s="900"/>
      <c r="U2529" s="900"/>
      <c r="V2529" s="900"/>
      <c r="W2529" s="900"/>
      <c r="X2529" s="900"/>
      <c r="Z2529" s="900"/>
      <c r="AA2529" s="900"/>
      <c r="AB2529" s="900"/>
      <c r="AC2529" s="900"/>
    </row>
    <row r="2530" spans="9:29">
      <c r="I2530" s="900"/>
      <c r="K2530" s="900"/>
      <c r="Q2530" s="900"/>
      <c r="S2530" s="900"/>
      <c r="T2530" s="900"/>
      <c r="U2530" s="900"/>
      <c r="V2530" s="900"/>
      <c r="W2530" s="900"/>
      <c r="X2530" s="900"/>
      <c r="Z2530" s="900"/>
      <c r="AA2530" s="900"/>
      <c r="AB2530" s="900"/>
      <c r="AC2530" s="900"/>
    </row>
    <row r="2531" spans="9:29">
      <c r="I2531" s="900"/>
      <c r="K2531" s="900"/>
      <c r="Q2531" s="900"/>
      <c r="S2531" s="900"/>
      <c r="T2531" s="900"/>
      <c r="U2531" s="900"/>
      <c r="V2531" s="900"/>
      <c r="W2531" s="900"/>
      <c r="X2531" s="900"/>
      <c r="Z2531" s="900"/>
      <c r="AA2531" s="900"/>
      <c r="AB2531" s="900"/>
      <c r="AC2531" s="900"/>
    </row>
    <row r="2532" spans="9:29">
      <c r="I2532" s="900"/>
      <c r="K2532" s="900"/>
      <c r="Q2532" s="900"/>
      <c r="S2532" s="900"/>
      <c r="T2532" s="900"/>
      <c r="U2532" s="900"/>
      <c r="V2532" s="900"/>
      <c r="W2532" s="900"/>
      <c r="X2532" s="900"/>
      <c r="Z2532" s="900"/>
      <c r="AA2532" s="900"/>
      <c r="AB2532" s="900"/>
      <c r="AC2532" s="900"/>
    </row>
    <row r="2533" spans="9:29">
      <c r="I2533" s="900"/>
      <c r="K2533" s="900"/>
      <c r="Q2533" s="900"/>
      <c r="S2533" s="900"/>
      <c r="T2533" s="900"/>
      <c r="U2533" s="900"/>
      <c r="V2533" s="900"/>
      <c r="W2533" s="900"/>
      <c r="X2533" s="900"/>
      <c r="Z2533" s="900"/>
      <c r="AA2533" s="900"/>
      <c r="AB2533" s="900"/>
      <c r="AC2533" s="900"/>
    </row>
    <row r="2534" spans="9:29">
      <c r="I2534" s="900"/>
      <c r="K2534" s="900"/>
      <c r="Q2534" s="900"/>
      <c r="S2534" s="900"/>
      <c r="T2534" s="900"/>
      <c r="U2534" s="900"/>
      <c r="V2534" s="900"/>
      <c r="W2534" s="900"/>
      <c r="X2534" s="900"/>
      <c r="Z2534" s="900"/>
      <c r="AA2534" s="900"/>
      <c r="AB2534" s="900"/>
      <c r="AC2534" s="900"/>
    </row>
    <row r="2535" spans="9:29">
      <c r="I2535" s="900"/>
      <c r="K2535" s="900"/>
      <c r="Q2535" s="900"/>
      <c r="S2535" s="900"/>
      <c r="T2535" s="900"/>
      <c r="U2535" s="900"/>
      <c r="V2535" s="900"/>
      <c r="W2535" s="900"/>
      <c r="X2535" s="900"/>
      <c r="Z2535" s="900"/>
      <c r="AA2535" s="900"/>
      <c r="AB2535" s="900"/>
      <c r="AC2535" s="900"/>
    </row>
    <row r="2536" spans="9:29">
      <c r="I2536" s="900"/>
      <c r="K2536" s="900"/>
      <c r="Q2536" s="900"/>
      <c r="S2536" s="900"/>
      <c r="T2536" s="900"/>
      <c r="U2536" s="900"/>
      <c r="V2536" s="900"/>
      <c r="W2536" s="900"/>
      <c r="X2536" s="900"/>
      <c r="Z2536" s="900"/>
      <c r="AA2536" s="900"/>
      <c r="AB2536" s="900"/>
      <c r="AC2536" s="900"/>
    </row>
    <row r="2537" spans="9:29">
      <c r="I2537" s="900"/>
      <c r="K2537" s="900"/>
      <c r="Q2537" s="900"/>
      <c r="S2537" s="900"/>
      <c r="T2537" s="900"/>
      <c r="U2537" s="900"/>
      <c r="V2537" s="900"/>
      <c r="W2537" s="900"/>
      <c r="X2537" s="900"/>
      <c r="Z2537" s="900"/>
      <c r="AA2537" s="900"/>
      <c r="AB2537" s="900"/>
      <c r="AC2537" s="900"/>
    </row>
    <row r="2538" spans="9:29">
      <c r="I2538" s="900"/>
      <c r="K2538" s="900"/>
      <c r="Q2538" s="900"/>
      <c r="S2538" s="900"/>
      <c r="T2538" s="900"/>
      <c r="U2538" s="900"/>
      <c r="V2538" s="900"/>
      <c r="W2538" s="900"/>
      <c r="X2538" s="900"/>
      <c r="Z2538" s="900"/>
      <c r="AA2538" s="900"/>
      <c r="AB2538" s="900"/>
      <c r="AC2538" s="900"/>
    </row>
    <row r="2539" spans="9:29">
      <c r="I2539" s="900"/>
      <c r="K2539" s="900"/>
      <c r="Q2539" s="900"/>
      <c r="S2539" s="900"/>
      <c r="T2539" s="900"/>
      <c r="U2539" s="900"/>
      <c r="V2539" s="900"/>
      <c r="W2539" s="900"/>
      <c r="X2539" s="900"/>
      <c r="Z2539" s="900"/>
      <c r="AA2539" s="900"/>
      <c r="AB2539" s="900"/>
      <c r="AC2539" s="900"/>
    </row>
    <row r="2540" spans="9:29">
      <c r="I2540" s="900"/>
      <c r="K2540" s="900"/>
      <c r="Q2540" s="900"/>
      <c r="S2540" s="900"/>
      <c r="T2540" s="900"/>
      <c r="U2540" s="900"/>
      <c r="V2540" s="900"/>
      <c r="W2540" s="900"/>
      <c r="X2540" s="900"/>
      <c r="Z2540" s="900"/>
      <c r="AA2540" s="900"/>
      <c r="AB2540" s="900"/>
      <c r="AC2540" s="900"/>
    </row>
    <row r="2541" spans="9:29">
      <c r="I2541" s="900"/>
      <c r="K2541" s="900"/>
      <c r="Q2541" s="900"/>
      <c r="S2541" s="900"/>
      <c r="T2541" s="900"/>
      <c r="U2541" s="900"/>
      <c r="V2541" s="900"/>
      <c r="W2541" s="900"/>
      <c r="X2541" s="900"/>
      <c r="Z2541" s="900"/>
      <c r="AA2541" s="900"/>
      <c r="AB2541" s="900"/>
      <c r="AC2541" s="900"/>
    </row>
    <row r="2542" spans="9:29">
      <c r="I2542" s="900"/>
      <c r="K2542" s="900"/>
      <c r="Q2542" s="900"/>
      <c r="S2542" s="900"/>
      <c r="T2542" s="900"/>
      <c r="U2542" s="900"/>
      <c r="V2542" s="900"/>
      <c r="W2542" s="900"/>
      <c r="X2542" s="900"/>
      <c r="Z2542" s="900"/>
      <c r="AA2542" s="900"/>
      <c r="AB2542" s="900"/>
      <c r="AC2542" s="900"/>
    </row>
    <row r="2543" spans="9:29">
      <c r="I2543" s="900"/>
      <c r="K2543" s="900"/>
      <c r="Q2543" s="900"/>
      <c r="S2543" s="900"/>
      <c r="T2543" s="900"/>
      <c r="U2543" s="900"/>
      <c r="V2543" s="900"/>
      <c r="W2543" s="900"/>
      <c r="X2543" s="900"/>
      <c r="Z2543" s="900"/>
      <c r="AA2543" s="900"/>
      <c r="AB2543" s="900"/>
      <c r="AC2543" s="900"/>
    </row>
    <row r="2544" spans="9:29">
      <c r="I2544" s="900"/>
      <c r="K2544" s="900"/>
      <c r="Q2544" s="900"/>
      <c r="S2544" s="900"/>
      <c r="T2544" s="900"/>
      <c r="U2544" s="900"/>
      <c r="V2544" s="900"/>
      <c r="W2544" s="900"/>
      <c r="X2544" s="900"/>
      <c r="Z2544" s="900"/>
      <c r="AA2544" s="900"/>
      <c r="AB2544" s="900"/>
      <c r="AC2544" s="900"/>
    </row>
    <row r="2545" spans="9:29">
      <c r="I2545" s="900"/>
      <c r="K2545" s="900"/>
      <c r="Q2545" s="900"/>
      <c r="S2545" s="900"/>
      <c r="T2545" s="900"/>
      <c r="U2545" s="900"/>
      <c r="V2545" s="900"/>
      <c r="W2545" s="900"/>
      <c r="X2545" s="900"/>
      <c r="Z2545" s="900"/>
      <c r="AA2545" s="900"/>
      <c r="AB2545" s="900"/>
      <c r="AC2545" s="900"/>
    </row>
    <row r="2546" spans="9:29">
      <c r="I2546" s="900"/>
      <c r="K2546" s="900"/>
      <c r="Q2546" s="900"/>
      <c r="S2546" s="900"/>
      <c r="T2546" s="900"/>
      <c r="U2546" s="900"/>
      <c r="V2546" s="900"/>
      <c r="W2546" s="900"/>
      <c r="X2546" s="900"/>
      <c r="Z2546" s="900"/>
      <c r="AA2546" s="900"/>
      <c r="AB2546" s="900"/>
      <c r="AC2546" s="900"/>
    </row>
    <row r="2547" spans="9:29">
      <c r="I2547" s="900"/>
      <c r="K2547" s="900"/>
      <c r="Q2547" s="900"/>
      <c r="S2547" s="900"/>
      <c r="T2547" s="900"/>
      <c r="U2547" s="900"/>
      <c r="V2547" s="900"/>
      <c r="W2547" s="900"/>
      <c r="X2547" s="900"/>
      <c r="Z2547" s="900"/>
      <c r="AA2547" s="900"/>
      <c r="AB2547" s="900"/>
      <c r="AC2547" s="900"/>
    </row>
    <row r="2548" spans="9:29">
      <c r="I2548" s="900"/>
      <c r="K2548" s="900"/>
      <c r="Q2548" s="900"/>
      <c r="S2548" s="900"/>
      <c r="T2548" s="900"/>
      <c r="U2548" s="900"/>
      <c r="V2548" s="900"/>
      <c r="W2548" s="900"/>
      <c r="X2548" s="900"/>
      <c r="Z2548" s="900"/>
      <c r="AA2548" s="900"/>
      <c r="AB2548" s="900"/>
      <c r="AC2548" s="900"/>
    </row>
    <row r="2549" spans="9:29">
      <c r="I2549" s="900"/>
      <c r="K2549" s="900"/>
      <c r="Q2549" s="900"/>
      <c r="S2549" s="900"/>
      <c r="T2549" s="900"/>
      <c r="U2549" s="900"/>
      <c r="V2549" s="900"/>
      <c r="W2549" s="900"/>
      <c r="X2549" s="900"/>
      <c r="Z2549" s="900"/>
      <c r="AA2549" s="900"/>
      <c r="AB2549" s="900"/>
      <c r="AC2549" s="900"/>
    </row>
    <row r="2550" spans="9:29">
      <c r="I2550" s="900"/>
      <c r="K2550" s="900"/>
      <c r="Q2550" s="900"/>
      <c r="S2550" s="900"/>
      <c r="T2550" s="900"/>
      <c r="U2550" s="900"/>
      <c r="V2550" s="900"/>
      <c r="W2550" s="900"/>
      <c r="X2550" s="900"/>
      <c r="Z2550" s="900"/>
      <c r="AA2550" s="900"/>
      <c r="AB2550" s="900"/>
      <c r="AC2550" s="900"/>
    </row>
    <row r="2551" spans="9:29">
      <c r="I2551" s="900"/>
      <c r="K2551" s="900"/>
      <c r="Q2551" s="900"/>
      <c r="S2551" s="900"/>
      <c r="T2551" s="900"/>
      <c r="U2551" s="900"/>
      <c r="V2551" s="900"/>
      <c r="W2551" s="900"/>
      <c r="X2551" s="900"/>
      <c r="Z2551" s="900"/>
      <c r="AA2551" s="900"/>
      <c r="AB2551" s="900"/>
      <c r="AC2551" s="900"/>
    </row>
    <row r="2552" spans="9:29">
      <c r="I2552" s="900"/>
      <c r="K2552" s="900"/>
      <c r="Q2552" s="900"/>
      <c r="S2552" s="900"/>
      <c r="T2552" s="900"/>
      <c r="U2552" s="900"/>
      <c r="V2552" s="900"/>
      <c r="W2552" s="900"/>
      <c r="X2552" s="900"/>
      <c r="Z2552" s="900"/>
      <c r="AA2552" s="900"/>
      <c r="AB2552" s="900"/>
      <c r="AC2552" s="900"/>
    </row>
    <row r="2553" spans="9:29">
      <c r="I2553" s="900"/>
      <c r="K2553" s="900"/>
      <c r="Q2553" s="900"/>
      <c r="S2553" s="900"/>
      <c r="T2553" s="900"/>
      <c r="U2553" s="900"/>
      <c r="V2553" s="900"/>
      <c r="W2553" s="900"/>
      <c r="X2553" s="900"/>
      <c r="Z2553" s="900"/>
      <c r="AA2553" s="900"/>
      <c r="AB2553" s="900"/>
      <c r="AC2553" s="900"/>
    </row>
    <row r="2554" spans="9:29">
      <c r="I2554" s="900"/>
      <c r="K2554" s="900"/>
      <c r="Q2554" s="900"/>
      <c r="S2554" s="900"/>
      <c r="T2554" s="900"/>
      <c r="U2554" s="900"/>
      <c r="V2554" s="900"/>
      <c r="W2554" s="900"/>
      <c r="X2554" s="900"/>
      <c r="Z2554" s="900"/>
      <c r="AA2554" s="900"/>
      <c r="AB2554" s="900"/>
      <c r="AC2554" s="900"/>
    </row>
    <row r="2555" spans="9:29">
      <c r="I2555" s="900"/>
      <c r="K2555" s="900"/>
      <c r="Q2555" s="900"/>
      <c r="S2555" s="900"/>
      <c r="T2555" s="900"/>
      <c r="U2555" s="900"/>
      <c r="V2555" s="900"/>
      <c r="W2555" s="900"/>
      <c r="X2555" s="900"/>
      <c r="Z2555" s="900"/>
      <c r="AA2555" s="900"/>
      <c r="AB2555" s="900"/>
      <c r="AC2555" s="900"/>
    </row>
    <row r="2556" spans="9:29">
      <c r="I2556" s="900"/>
      <c r="K2556" s="900"/>
      <c r="Q2556" s="900"/>
      <c r="S2556" s="900"/>
      <c r="T2556" s="900"/>
      <c r="U2556" s="900"/>
      <c r="V2556" s="900"/>
      <c r="W2556" s="900"/>
      <c r="X2556" s="900"/>
      <c r="Z2556" s="900"/>
      <c r="AA2556" s="900"/>
      <c r="AB2556" s="900"/>
      <c r="AC2556" s="900"/>
    </row>
    <row r="2557" spans="9:29">
      <c r="I2557" s="900"/>
      <c r="K2557" s="900"/>
      <c r="Q2557" s="900"/>
      <c r="S2557" s="900"/>
      <c r="T2557" s="900"/>
      <c r="U2557" s="900"/>
      <c r="V2557" s="900"/>
      <c r="W2557" s="900"/>
      <c r="X2557" s="900"/>
      <c r="Z2557" s="900"/>
      <c r="AA2557" s="900"/>
      <c r="AB2557" s="900"/>
      <c r="AC2557" s="900"/>
    </row>
    <row r="2558" spans="9:29">
      <c r="I2558" s="900"/>
      <c r="K2558" s="900"/>
      <c r="Q2558" s="900"/>
      <c r="S2558" s="900"/>
      <c r="T2558" s="900"/>
      <c r="U2558" s="900"/>
      <c r="V2558" s="900"/>
      <c r="W2558" s="900"/>
      <c r="X2558" s="900"/>
      <c r="Z2558" s="900"/>
      <c r="AA2558" s="900"/>
      <c r="AB2558" s="900"/>
      <c r="AC2558" s="900"/>
    </row>
    <row r="2559" spans="9:29">
      <c r="I2559" s="900"/>
      <c r="K2559" s="900"/>
      <c r="Q2559" s="900"/>
      <c r="S2559" s="900"/>
      <c r="T2559" s="900"/>
      <c r="U2559" s="900"/>
      <c r="V2559" s="900"/>
      <c r="W2559" s="900"/>
      <c r="X2559" s="900"/>
      <c r="Z2559" s="900"/>
      <c r="AA2559" s="900"/>
      <c r="AB2559" s="900"/>
      <c r="AC2559" s="900"/>
    </row>
    <row r="2560" spans="9:29">
      <c r="I2560" s="900"/>
      <c r="K2560" s="900"/>
      <c r="Q2560" s="900"/>
      <c r="S2560" s="900"/>
      <c r="T2560" s="900"/>
      <c r="U2560" s="900"/>
      <c r="V2560" s="900"/>
      <c r="W2560" s="900"/>
      <c r="X2560" s="900"/>
      <c r="Z2560" s="900"/>
      <c r="AA2560" s="900"/>
      <c r="AB2560" s="900"/>
      <c r="AC2560" s="900"/>
    </row>
    <row r="2561" spans="9:29">
      <c r="I2561" s="900"/>
      <c r="K2561" s="900"/>
      <c r="Q2561" s="900"/>
      <c r="S2561" s="900"/>
      <c r="T2561" s="900"/>
      <c r="U2561" s="900"/>
      <c r="V2561" s="900"/>
      <c r="W2561" s="900"/>
      <c r="X2561" s="900"/>
      <c r="Z2561" s="900"/>
      <c r="AA2561" s="900"/>
      <c r="AB2561" s="900"/>
      <c r="AC2561" s="900"/>
    </row>
    <row r="2562" spans="9:29">
      <c r="I2562" s="900"/>
      <c r="K2562" s="900"/>
      <c r="Q2562" s="900"/>
      <c r="S2562" s="900"/>
      <c r="T2562" s="900"/>
      <c r="U2562" s="900"/>
      <c r="V2562" s="900"/>
      <c r="W2562" s="900"/>
      <c r="X2562" s="900"/>
      <c r="Z2562" s="900"/>
      <c r="AA2562" s="900"/>
      <c r="AB2562" s="900"/>
      <c r="AC2562" s="900"/>
    </row>
    <row r="2563" spans="9:29">
      <c r="I2563" s="900"/>
      <c r="K2563" s="900"/>
      <c r="Q2563" s="900"/>
      <c r="S2563" s="900"/>
      <c r="T2563" s="900"/>
      <c r="U2563" s="900"/>
      <c r="V2563" s="900"/>
      <c r="W2563" s="900"/>
      <c r="X2563" s="900"/>
      <c r="Z2563" s="900"/>
      <c r="AA2563" s="900"/>
      <c r="AB2563" s="900"/>
      <c r="AC2563" s="900"/>
    </row>
    <row r="2564" spans="9:29">
      <c r="I2564" s="900"/>
      <c r="K2564" s="900"/>
      <c r="Q2564" s="900"/>
      <c r="S2564" s="900"/>
      <c r="T2564" s="900"/>
      <c r="U2564" s="900"/>
      <c r="V2564" s="900"/>
      <c r="W2564" s="900"/>
      <c r="X2564" s="900"/>
      <c r="Z2564" s="900"/>
      <c r="AA2564" s="900"/>
      <c r="AB2564" s="900"/>
      <c r="AC2564" s="900"/>
    </row>
    <row r="2565" spans="9:29">
      <c r="I2565" s="900"/>
      <c r="K2565" s="900"/>
      <c r="Q2565" s="900"/>
      <c r="S2565" s="900"/>
      <c r="T2565" s="900"/>
      <c r="U2565" s="900"/>
      <c r="V2565" s="900"/>
      <c r="W2565" s="900"/>
      <c r="X2565" s="900"/>
      <c r="Z2565" s="900"/>
      <c r="AA2565" s="900"/>
      <c r="AB2565" s="900"/>
      <c r="AC2565" s="900"/>
    </row>
    <row r="2566" spans="9:29">
      <c r="I2566" s="900"/>
      <c r="K2566" s="900"/>
      <c r="Q2566" s="900"/>
      <c r="S2566" s="900"/>
      <c r="T2566" s="900"/>
      <c r="U2566" s="900"/>
      <c r="V2566" s="900"/>
      <c r="W2566" s="900"/>
      <c r="X2566" s="900"/>
      <c r="Z2566" s="900"/>
      <c r="AA2566" s="900"/>
      <c r="AB2566" s="900"/>
      <c r="AC2566" s="900"/>
    </row>
    <row r="2567" spans="9:29">
      <c r="I2567" s="900"/>
      <c r="K2567" s="900"/>
      <c r="Q2567" s="900"/>
      <c r="S2567" s="900"/>
      <c r="T2567" s="900"/>
      <c r="U2567" s="900"/>
      <c r="V2567" s="900"/>
      <c r="W2567" s="900"/>
      <c r="X2567" s="900"/>
      <c r="Z2567" s="900"/>
      <c r="AA2567" s="900"/>
      <c r="AB2567" s="900"/>
      <c r="AC2567" s="900"/>
    </row>
    <row r="2568" spans="9:29">
      <c r="I2568" s="900"/>
      <c r="K2568" s="900"/>
      <c r="Q2568" s="900"/>
      <c r="S2568" s="900"/>
      <c r="T2568" s="900"/>
      <c r="U2568" s="900"/>
      <c r="V2568" s="900"/>
      <c r="W2568" s="900"/>
      <c r="X2568" s="900"/>
      <c r="Z2568" s="900"/>
      <c r="AA2568" s="900"/>
      <c r="AB2568" s="900"/>
      <c r="AC2568" s="900"/>
    </row>
    <row r="2569" spans="9:29">
      <c r="I2569" s="900"/>
      <c r="K2569" s="900"/>
      <c r="Q2569" s="900"/>
      <c r="S2569" s="900"/>
      <c r="T2569" s="900"/>
      <c r="U2569" s="900"/>
      <c r="V2569" s="900"/>
      <c r="W2569" s="900"/>
      <c r="X2569" s="900"/>
      <c r="Z2569" s="900"/>
      <c r="AA2569" s="900"/>
      <c r="AB2569" s="900"/>
      <c r="AC2569" s="900"/>
    </row>
    <row r="2570" spans="9:29">
      <c r="I2570" s="900"/>
      <c r="K2570" s="900"/>
      <c r="Q2570" s="900"/>
      <c r="S2570" s="900"/>
      <c r="T2570" s="900"/>
      <c r="U2570" s="900"/>
      <c r="V2570" s="900"/>
      <c r="W2570" s="900"/>
      <c r="X2570" s="900"/>
      <c r="Z2570" s="900"/>
      <c r="AA2570" s="900"/>
      <c r="AB2570" s="900"/>
      <c r="AC2570" s="900"/>
    </row>
    <row r="2571" spans="9:29">
      <c r="I2571" s="900"/>
      <c r="K2571" s="900"/>
      <c r="Q2571" s="900"/>
      <c r="S2571" s="900"/>
      <c r="T2571" s="900"/>
      <c r="U2571" s="900"/>
      <c r="V2571" s="900"/>
      <c r="W2571" s="900"/>
      <c r="X2571" s="900"/>
      <c r="Z2571" s="900"/>
      <c r="AA2571" s="900"/>
      <c r="AB2571" s="900"/>
      <c r="AC2571" s="900"/>
    </row>
    <row r="2572" spans="9:29">
      <c r="I2572" s="900"/>
      <c r="K2572" s="900"/>
      <c r="Q2572" s="900"/>
      <c r="S2572" s="900"/>
      <c r="T2572" s="900"/>
      <c r="U2572" s="900"/>
      <c r="V2572" s="900"/>
      <c r="W2572" s="900"/>
      <c r="X2572" s="900"/>
      <c r="Z2572" s="900"/>
      <c r="AA2572" s="900"/>
      <c r="AB2572" s="900"/>
      <c r="AC2572" s="900"/>
    </row>
    <row r="2573" spans="9:29">
      <c r="I2573" s="900"/>
      <c r="K2573" s="900"/>
      <c r="Q2573" s="900"/>
      <c r="S2573" s="900"/>
      <c r="T2573" s="900"/>
      <c r="U2573" s="900"/>
      <c r="V2573" s="900"/>
      <c r="W2573" s="900"/>
      <c r="X2573" s="900"/>
      <c r="Z2573" s="900"/>
      <c r="AA2573" s="900"/>
      <c r="AB2573" s="900"/>
      <c r="AC2573" s="900"/>
    </row>
    <row r="2574" spans="9:29">
      <c r="I2574" s="900"/>
      <c r="K2574" s="900"/>
      <c r="Q2574" s="900"/>
      <c r="S2574" s="900"/>
      <c r="T2574" s="900"/>
      <c r="U2574" s="900"/>
      <c r="V2574" s="900"/>
      <c r="W2574" s="900"/>
      <c r="X2574" s="900"/>
      <c r="Z2574" s="900"/>
      <c r="AA2574" s="900"/>
      <c r="AB2574" s="900"/>
      <c r="AC2574" s="900"/>
    </row>
    <row r="2575" spans="9:29">
      <c r="I2575" s="900"/>
      <c r="K2575" s="900"/>
      <c r="Q2575" s="900"/>
      <c r="S2575" s="900"/>
      <c r="T2575" s="900"/>
      <c r="U2575" s="900"/>
      <c r="V2575" s="900"/>
      <c r="W2575" s="900"/>
      <c r="X2575" s="900"/>
      <c r="Z2575" s="900"/>
      <c r="AA2575" s="900"/>
      <c r="AB2575" s="900"/>
      <c r="AC2575" s="900"/>
    </row>
    <row r="2576" spans="9:29">
      <c r="I2576" s="900"/>
      <c r="K2576" s="900"/>
      <c r="Q2576" s="900"/>
      <c r="S2576" s="900"/>
      <c r="T2576" s="900"/>
      <c r="U2576" s="900"/>
      <c r="V2576" s="900"/>
      <c r="W2576" s="900"/>
      <c r="X2576" s="900"/>
      <c r="Z2576" s="900"/>
      <c r="AA2576" s="900"/>
      <c r="AB2576" s="900"/>
      <c r="AC2576" s="900"/>
    </row>
    <row r="2577" spans="9:29">
      <c r="I2577" s="900"/>
      <c r="K2577" s="900"/>
      <c r="Q2577" s="900"/>
      <c r="S2577" s="900"/>
      <c r="T2577" s="900"/>
      <c r="U2577" s="900"/>
      <c r="V2577" s="900"/>
      <c r="W2577" s="900"/>
      <c r="X2577" s="900"/>
      <c r="Z2577" s="900"/>
      <c r="AA2577" s="900"/>
      <c r="AB2577" s="900"/>
      <c r="AC2577" s="900"/>
    </row>
    <row r="2578" spans="9:29">
      <c r="I2578" s="900"/>
      <c r="K2578" s="900"/>
      <c r="Q2578" s="900"/>
      <c r="S2578" s="900"/>
      <c r="T2578" s="900"/>
      <c r="U2578" s="900"/>
      <c r="V2578" s="900"/>
      <c r="W2578" s="900"/>
      <c r="X2578" s="900"/>
      <c r="Z2578" s="900"/>
      <c r="AA2578" s="900"/>
      <c r="AB2578" s="900"/>
      <c r="AC2578" s="900"/>
    </row>
    <row r="2579" spans="9:29">
      <c r="I2579" s="900"/>
      <c r="K2579" s="900"/>
      <c r="Q2579" s="900"/>
      <c r="S2579" s="900"/>
      <c r="T2579" s="900"/>
      <c r="U2579" s="900"/>
      <c r="V2579" s="900"/>
      <c r="W2579" s="900"/>
      <c r="X2579" s="900"/>
      <c r="Z2579" s="900"/>
      <c r="AA2579" s="900"/>
      <c r="AB2579" s="900"/>
      <c r="AC2579" s="900"/>
    </row>
    <row r="2580" spans="9:29">
      <c r="I2580" s="900"/>
      <c r="K2580" s="900"/>
      <c r="Q2580" s="900"/>
      <c r="S2580" s="900"/>
      <c r="T2580" s="900"/>
      <c r="U2580" s="900"/>
      <c r="V2580" s="900"/>
      <c r="W2580" s="900"/>
      <c r="X2580" s="900"/>
      <c r="Z2580" s="900"/>
      <c r="AA2580" s="900"/>
      <c r="AB2580" s="900"/>
      <c r="AC2580" s="900"/>
    </row>
    <row r="2581" spans="9:29">
      <c r="I2581" s="900"/>
      <c r="K2581" s="900"/>
      <c r="Q2581" s="900"/>
      <c r="S2581" s="900"/>
      <c r="T2581" s="900"/>
      <c r="U2581" s="900"/>
      <c r="V2581" s="900"/>
      <c r="W2581" s="900"/>
      <c r="X2581" s="900"/>
      <c r="Z2581" s="900"/>
      <c r="AA2581" s="900"/>
      <c r="AB2581" s="900"/>
      <c r="AC2581" s="900"/>
    </row>
    <row r="2582" spans="9:29">
      <c r="I2582" s="900"/>
      <c r="K2582" s="900"/>
      <c r="Q2582" s="900"/>
      <c r="S2582" s="900"/>
      <c r="T2582" s="900"/>
      <c r="U2582" s="900"/>
      <c r="V2582" s="900"/>
      <c r="W2582" s="900"/>
      <c r="X2582" s="900"/>
      <c r="Z2582" s="900"/>
      <c r="AA2582" s="900"/>
      <c r="AB2582" s="900"/>
      <c r="AC2582" s="900"/>
    </row>
    <row r="2583" spans="9:29">
      <c r="I2583" s="900"/>
      <c r="K2583" s="900"/>
      <c r="Q2583" s="900"/>
      <c r="S2583" s="900"/>
      <c r="T2583" s="900"/>
      <c r="U2583" s="900"/>
      <c r="V2583" s="900"/>
      <c r="W2583" s="900"/>
      <c r="X2583" s="900"/>
      <c r="Z2583" s="900"/>
      <c r="AA2583" s="900"/>
      <c r="AB2583" s="900"/>
      <c r="AC2583" s="900"/>
    </row>
    <row r="2584" spans="9:29">
      <c r="I2584" s="900"/>
      <c r="K2584" s="900"/>
      <c r="Q2584" s="900"/>
      <c r="S2584" s="900"/>
      <c r="T2584" s="900"/>
      <c r="U2584" s="900"/>
      <c r="V2584" s="900"/>
      <c r="W2584" s="900"/>
      <c r="X2584" s="900"/>
      <c r="Z2584" s="900"/>
      <c r="AA2584" s="900"/>
      <c r="AB2584" s="900"/>
      <c r="AC2584" s="900"/>
    </row>
    <row r="2585" spans="9:29">
      <c r="I2585" s="900"/>
      <c r="K2585" s="900"/>
      <c r="Q2585" s="900"/>
      <c r="S2585" s="900"/>
      <c r="T2585" s="900"/>
      <c r="U2585" s="900"/>
      <c r="V2585" s="900"/>
      <c r="W2585" s="900"/>
      <c r="X2585" s="900"/>
      <c r="Z2585" s="900"/>
      <c r="AA2585" s="900"/>
      <c r="AB2585" s="900"/>
      <c r="AC2585" s="900"/>
    </row>
    <row r="2586" spans="9:29">
      <c r="I2586" s="900"/>
      <c r="K2586" s="900"/>
      <c r="Q2586" s="900"/>
      <c r="S2586" s="900"/>
      <c r="T2586" s="900"/>
      <c r="U2586" s="900"/>
      <c r="V2586" s="900"/>
      <c r="W2586" s="900"/>
      <c r="X2586" s="900"/>
      <c r="Z2586" s="900"/>
      <c r="AA2586" s="900"/>
      <c r="AB2586" s="900"/>
      <c r="AC2586" s="900"/>
    </row>
    <row r="2587" spans="9:29">
      <c r="I2587" s="900"/>
      <c r="K2587" s="900"/>
      <c r="Q2587" s="900"/>
      <c r="S2587" s="900"/>
      <c r="T2587" s="900"/>
      <c r="U2587" s="900"/>
      <c r="V2587" s="900"/>
      <c r="W2587" s="900"/>
      <c r="X2587" s="900"/>
      <c r="Z2587" s="900"/>
      <c r="AA2587" s="900"/>
      <c r="AB2587" s="900"/>
      <c r="AC2587" s="900"/>
    </row>
    <row r="2588" spans="9:29">
      <c r="I2588" s="900"/>
      <c r="K2588" s="900"/>
      <c r="Q2588" s="900"/>
      <c r="S2588" s="900"/>
      <c r="T2588" s="900"/>
      <c r="U2588" s="900"/>
      <c r="V2588" s="900"/>
      <c r="W2588" s="900"/>
      <c r="X2588" s="900"/>
      <c r="Z2588" s="900"/>
      <c r="AA2588" s="900"/>
      <c r="AB2588" s="900"/>
      <c r="AC2588" s="900"/>
    </row>
    <row r="2589" spans="9:29">
      <c r="I2589" s="900"/>
      <c r="K2589" s="900"/>
      <c r="Q2589" s="900"/>
      <c r="S2589" s="900"/>
      <c r="T2589" s="900"/>
      <c r="U2589" s="900"/>
      <c r="V2589" s="900"/>
      <c r="W2589" s="900"/>
      <c r="X2589" s="900"/>
      <c r="Z2589" s="900"/>
      <c r="AA2589" s="900"/>
      <c r="AB2589" s="900"/>
      <c r="AC2589" s="900"/>
    </row>
    <row r="2590" spans="9:29">
      <c r="I2590" s="900"/>
      <c r="K2590" s="900"/>
      <c r="Q2590" s="900"/>
      <c r="S2590" s="900"/>
      <c r="T2590" s="900"/>
      <c r="U2590" s="900"/>
      <c r="V2590" s="900"/>
      <c r="W2590" s="900"/>
      <c r="X2590" s="900"/>
      <c r="Z2590" s="900"/>
      <c r="AA2590" s="900"/>
      <c r="AB2590" s="900"/>
      <c r="AC2590" s="900"/>
    </row>
    <row r="2591" spans="9:29">
      <c r="I2591" s="900"/>
      <c r="K2591" s="900"/>
      <c r="Q2591" s="900"/>
      <c r="S2591" s="900"/>
      <c r="T2591" s="900"/>
      <c r="U2591" s="900"/>
      <c r="V2591" s="900"/>
      <c r="W2591" s="900"/>
      <c r="X2591" s="900"/>
      <c r="Z2591" s="900"/>
      <c r="AA2591" s="900"/>
      <c r="AB2591" s="900"/>
      <c r="AC2591" s="900"/>
    </row>
    <row r="2592" spans="9:29">
      <c r="I2592" s="900"/>
      <c r="K2592" s="900"/>
      <c r="Q2592" s="900"/>
      <c r="S2592" s="900"/>
      <c r="T2592" s="900"/>
      <c r="U2592" s="900"/>
      <c r="V2592" s="900"/>
      <c r="W2592" s="900"/>
      <c r="X2592" s="900"/>
      <c r="Z2592" s="900"/>
      <c r="AA2592" s="900"/>
      <c r="AB2592" s="900"/>
      <c r="AC2592" s="900"/>
    </row>
    <row r="2593" spans="9:29">
      <c r="I2593" s="900"/>
      <c r="K2593" s="900"/>
      <c r="Q2593" s="900"/>
      <c r="S2593" s="900"/>
      <c r="T2593" s="900"/>
      <c r="U2593" s="900"/>
      <c r="V2593" s="900"/>
      <c r="W2593" s="900"/>
      <c r="X2593" s="900"/>
      <c r="Z2593" s="900"/>
      <c r="AA2593" s="900"/>
      <c r="AB2593" s="900"/>
      <c r="AC2593" s="900"/>
    </row>
    <row r="2594" spans="9:29">
      <c r="I2594" s="900"/>
      <c r="K2594" s="900"/>
      <c r="Q2594" s="900"/>
      <c r="S2594" s="900"/>
      <c r="T2594" s="900"/>
      <c r="U2594" s="900"/>
      <c r="V2594" s="900"/>
      <c r="W2594" s="900"/>
      <c r="X2594" s="900"/>
      <c r="Z2594" s="900"/>
      <c r="AA2594" s="900"/>
      <c r="AB2594" s="900"/>
      <c r="AC2594" s="900"/>
    </row>
    <row r="2595" spans="9:29">
      <c r="I2595" s="900"/>
      <c r="K2595" s="900"/>
      <c r="Q2595" s="900"/>
      <c r="S2595" s="900"/>
      <c r="T2595" s="900"/>
      <c r="U2595" s="900"/>
      <c r="V2595" s="900"/>
      <c r="W2595" s="900"/>
      <c r="X2595" s="900"/>
      <c r="Z2595" s="900"/>
      <c r="AA2595" s="900"/>
      <c r="AB2595" s="900"/>
      <c r="AC2595" s="900"/>
    </row>
    <row r="2596" spans="9:29">
      <c r="I2596" s="900"/>
      <c r="K2596" s="900"/>
      <c r="Q2596" s="900"/>
      <c r="S2596" s="900"/>
      <c r="T2596" s="900"/>
      <c r="U2596" s="900"/>
      <c r="V2596" s="900"/>
      <c r="W2596" s="900"/>
      <c r="X2596" s="900"/>
      <c r="Z2596" s="900"/>
      <c r="AA2596" s="900"/>
      <c r="AB2596" s="900"/>
      <c r="AC2596" s="900"/>
    </row>
    <row r="2597" spans="9:29">
      <c r="I2597" s="900"/>
      <c r="K2597" s="900"/>
      <c r="Q2597" s="900"/>
      <c r="S2597" s="900"/>
      <c r="T2597" s="900"/>
      <c r="U2597" s="900"/>
      <c r="V2597" s="900"/>
      <c r="W2597" s="900"/>
      <c r="X2597" s="900"/>
      <c r="Z2597" s="900"/>
      <c r="AA2597" s="900"/>
      <c r="AB2597" s="900"/>
      <c r="AC2597" s="900"/>
    </row>
    <row r="2598" spans="9:29">
      <c r="I2598" s="900"/>
      <c r="K2598" s="900"/>
      <c r="Q2598" s="900"/>
      <c r="S2598" s="900"/>
      <c r="T2598" s="900"/>
      <c r="U2598" s="900"/>
      <c r="V2598" s="900"/>
      <c r="W2598" s="900"/>
      <c r="X2598" s="900"/>
      <c r="Z2598" s="900"/>
      <c r="AA2598" s="900"/>
      <c r="AB2598" s="900"/>
      <c r="AC2598" s="900"/>
    </row>
    <row r="2599" spans="9:29">
      <c r="I2599" s="900"/>
      <c r="K2599" s="900"/>
      <c r="Q2599" s="900"/>
      <c r="S2599" s="900"/>
      <c r="T2599" s="900"/>
      <c r="U2599" s="900"/>
      <c r="V2599" s="900"/>
      <c r="W2599" s="900"/>
      <c r="X2599" s="900"/>
      <c r="Z2599" s="900"/>
      <c r="AA2599" s="900"/>
      <c r="AB2599" s="900"/>
      <c r="AC2599" s="900"/>
    </row>
    <row r="2600" spans="9:29">
      <c r="I2600" s="900"/>
      <c r="K2600" s="900"/>
      <c r="Q2600" s="900"/>
      <c r="S2600" s="900"/>
      <c r="T2600" s="900"/>
      <c r="U2600" s="900"/>
      <c r="V2600" s="900"/>
      <c r="W2600" s="900"/>
      <c r="X2600" s="900"/>
      <c r="Z2600" s="900"/>
      <c r="AA2600" s="900"/>
      <c r="AB2600" s="900"/>
      <c r="AC2600" s="900"/>
    </row>
    <row r="2601" spans="9:29">
      <c r="I2601" s="900"/>
      <c r="K2601" s="900"/>
      <c r="Q2601" s="900"/>
      <c r="S2601" s="900"/>
      <c r="T2601" s="900"/>
      <c r="U2601" s="900"/>
      <c r="V2601" s="900"/>
      <c r="W2601" s="900"/>
      <c r="X2601" s="900"/>
      <c r="Z2601" s="900"/>
      <c r="AA2601" s="900"/>
      <c r="AB2601" s="900"/>
      <c r="AC2601" s="900"/>
    </row>
    <row r="2602" spans="9:29">
      <c r="I2602" s="900"/>
      <c r="K2602" s="900"/>
      <c r="Q2602" s="900"/>
      <c r="S2602" s="900"/>
      <c r="T2602" s="900"/>
      <c r="U2602" s="900"/>
      <c r="V2602" s="900"/>
      <c r="W2602" s="900"/>
      <c r="X2602" s="900"/>
      <c r="Z2602" s="900"/>
      <c r="AA2602" s="900"/>
      <c r="AB2602" s="900"/>
      <c r="AC2602" s="900"/>
    </row>
    <row r="2603" spans="9:29">
      <c r="I2603" s="900"/>
      <c r="K2603" s="900"/>
      <c r="Q2603" s="900"/>
      <c r="S2603" s="900"/>
      <c r="T2603" s="900"/>
      <c r="U2603" s="900"/>
      <c r="V2603" s="900"/>
      <c r="W2603" s="900"/>
      <c r="X2603" s="900"/>
      <c r="Z2603" s="900"/>
      <c r="AA2603" s="900"/>
      <c r="AB2603" s="900"/>
      <c r="AC2603" s="900"/>
    </row>
    <row r="2604" spans="9:29">
      <c r="I2604" s="900"/>
      <c r="K2604" s="900"/>
      <c r="Q2604" s="900"/>
      <c r="S2604" s="900"/>
      <c r="T2604" s="900"/>
      <c r="U2604" s="900"/>
      <c r="V2604" s="900"/>
      <c r="W2604" s="900"/>
      <c r="X2604" s="900"/>
      <c r="Z2604" s="900"/>
      <c r="AA2604" s="900"/>
      <c r="AB2604" s="900"/>
      <c r="AC2604" s="900"/>
    </row>
    <row r="2605" spans="9:29">
      <c r="I2605" s="900"/>
      <c r="K2605" s="900"/>
      <c r="Q2605" s="900"/>
      <c r="S2605" s="900"/>
      <c r="T2605" s="900"/>
      <c r="U2605" s="900"/>
      <c r="V2605" s="900"/>
      <c r="W2605" s="900"/>
      <c r="X2605" s="900"/>
      <c r="Z2605" s="900"/>
      <c r="AA2605" s="900"/>
      <c r="AB2605" s="900"/>
      <c r="AC2605" s="900"/>
    </row>
    <row r="2606" spans="9:29">
      <c r="I2606" s="900"/>
      <c r="K2606" s="900"/>
      <c r="Q2606" s="900"/>
      <c r="S2606" s="900"/>
      <c r="T2606" s="900"/>
      <c r="U2606" s="900"/>
      <c r="V2606" s="900"/>
      <c r="W2606" s="900"/>
      <c r="X2606" s="900"/>
      <c r="Z2606" s="900"/>
      <c r="AA2606" s="900"/>
      <c r="AB2606" s="900"/>
      <c r="AC2606" s="900"/>
    </row>
    <row r="2607" spans="9:29">
      <c r="I2607" s="900"/>
      <c r="K2607" s="900"/>
      <c r="Q2607" s="900"/>
      <c r="S2607" s="900"/>
      <c r="T2607" s="900"/>
      <c r="U2607" s="900"/>
      <c r="V2607" s="900"/>
      <c r="W2607" s="900"/>
      <c r="X2607" s="900"/>
      <c r="Z2607" s="900"/>
      <c r="AA2607" s="900"/>
      <c r="AB2607" s="900"/>
      <c r="AC2607" s="900"/>
    </row>
    <row r="2608" spans="9:29">
      <c r="I2608" s="900"/>
      <c r="K2608" s="900"/>
      <c r="Q2608" s="900"/>
      <c r="S2608" s="900"/>
      <c r="T2608" s="900"/>
      <c r="U2608" s="900"/>
      <c r="V2608" s="900"/>
      <c r="W2608" s="900"/>
      <c r="X2608" s="900"/>
      <c r="Z2608" s="900"/>
      <c r="AA2608" s="900"/>
      <c r="AB2608" s="900"/>
      <c r="AC2608" s="900"/>
    </row>
    <row r="2609" spans="9:29">
      <c r="I2609" s="900"/>
      <c r="K2609" s="900"/>
      <c r="Q2609" s="900"/>
      <c r="S2609" s="900"/>
      <c r="T2609" s="900"/>
      <c r="U2609" s="900"/>
      <c r="V2609" s="900"/>
      <c r="W2609" s="900"/>
      <c r="X2609" s="900"/>
      <c r="Z2609" s="900"/>
      <c r="AA2609" s="900"/>
      <c r="AB2609" s="900"/>
      <c r="AC2609" s="900"/>
    </row>
    <row r="2610" spans="9:29">
      <c r="I2610" s="900"/>
      <c r="K2610" s="900"/>
      <c r="Q2610" s="900"/>
      <c r="S2610" s="900"/>
      <c r="T2610" s="900"/>
      <c r="U2610" s="900"/>
      <c r="V2610" s="900"/>
      <c r="W2610" s="900"/>
      <c r="X2610" s="900"/>
      <c r="Z2610" s="900"/>
      <c r="AA2610" s="900"/>
      <c r="AB2610" s="900"/>
      <c r="AC2610" s="900"/>
    </row>
    <row r="2611" spans="9:29">
      <c r="I2611" s="900"/>
      <c r="K2611" s="900"/>
      <c r="Q2611" s="900"/>
      <c r="S2611" s="900"/>
      <c r="T2611" s="900"/>
      <c r="U2611" s="900"/>
      <c r="V2611" s="900"/>
      <c r="W2611" s="900"/>
      <c r="X2611" s="900"/>
      <c r="Z2611" s="900"/>
      <c r="AA2611" s="900"/>
      <c r="AB2611" s="900"/>
      <c r="AC2611" s="900"/>
    </row>
    <row r="2612" spans="9:29">
      <c r="I2612" s="900"/>
      <c r="K2612" s="900"/>
      <c r="Q2612" s="900"/>
      <c r="S2612" s="900"/>
      <c r="T2612" s="900"/>
      <c r="U2612" s="900"/>
      <c r="V2612" s="900"/>
      <c r="W2612" s="900"/>
      <c r="X2612" s="900"/>
      <c r="Z2612" s="900"/>
      <c r="AA2612" s="900"/>
      <c r="AB2612" s="900"/>
      <c r="AC2612" s="900"/>
    </row>
    <row r="2613" spans="9:29">
      <c r="I2613" s="900"/>
      <c r="K2613" s="900"/>
      <c r="Q2613" s="900"/>
      <c r="S2613" s="900"/>
      <c r="T2613" s="900"/>
      <c r="U2613" s="900"/>
      <c r="V2613" s="900"/>
      <c r="W2613" s="900"/>
      <c r="X2613" s="900"/>
      <c r="Z2613" s="900"/>
      <c r="AA2613" s="900"/>
      <c r="AB2613" s="900"/>
      <c r="AC2613" s="900"/>
    </row>
    <row r="2614" spans="9:29">
      <c r="I2614" s="900"/>
      <c r="K2614" s="900"/>
      <c r="Q2614" s="900"/>
      <c r="S2614" s="900"/>
      <c r="T2614" s="900"/>
      <c r="U2614" s="900"/>
      <c r="V2614" s="900"/>
      <c r="W2614" s="900"/>
      <c r="X2614" s="900"/>
      <c r="Z2614" s="900"/>
      <c r="AA2614" s="900"/>
      <c r="AB2614" s="900"/>
      <c r="AC2614" s="900"/>
    </row>
    <row r="2615" spans="9:29">
      <c r="I2615" s="900"/>
      <c r="K2615" s="900"/>
      <c r="Q2615" s="900"/>
      <c r="S2615" s="900"/>
      <c r="T2615" s="900"/>
      <c r="U2615" s="900"/>
      <c r="V2615" s="900"/>
      <c r="W2615" s="900"/>
      <c r="X2615" s="900"/>
      <c r="Z2615" s="900"/>
      <c r="AA2615" s="900"/>
      <c r="AB2615" s="900"/>
      <c r="AC2615" s="900"/>
    </row>
    <row r="2616" spans="9:29">
      <c r="I2616" s="900"/>
      <c r="K2616" s="900"/>
      <c r="Q2616" s="900"/>
      <c r="S2616" s="900"/>
      <c r="T2616" s="900"/>
      <c r="U2616" s="900"/>
      <c r="V2616" s="900"/>
      <c r="W2616" s="900"/>
      <c r="X2616" s="900"/>
      <c r="Z2616" s="900"/>
      <c r="AA2616" s="900"/>
      <c r="AB2616" s="900"/>
      <c r="AC2616" s="900"/>
    </row>
    <row r="2617" spans="9:29">
      <c r="I2617" s="900"/>
      <c r="K2617" s="900"/>
      <c r="Q2617" s="900"/>
      <c r="S2617" s="900"/>
      <c r="T2617" s="900"/>
      <c r="U2617" s="900"/>
      <c r="V2617" s="900"/>
      <c r="W2617" s="900"/>
      <c r="X2617" s="900"/>
      <c r="Z2617" s="900"/>
      <c r="AA2617" s="900"/>
      <c r="AB2617" s="900"/>
      <c r="AC2617" s="900"/>
    </row>
    <row r="2618" spans="9:29">
      <c r="I2618" s="900"/>
      <c r="K2618" s="900"/>
      <c r="Q2618" s="900"/>
      <c r="S2618" s="900"/>
      <c r="T2618" s="900"/>
      <c r="U2618" s="900"/>
      <c r="V2618" s="900"/>
      <c r="W2618" s="900"/>
      <c r="X2618" s="900"/>
      <c r="Z2618" s="900"/>
      <c r="AA2618" s="900"/>
      <c r="AB2618" s="900"/>
      <c r="AC2618" s="900"/>
    </row>
    <row r="2619" spans="9:29">
      <c r="I2619" s="900"/>
      <c r="K2619" s="900"/>
      <c r="Q2619" s="900"/>
      <c r="S2619" s="900"/>
      <c r="T2619" s="900"/>
      <c r="U2619" s="900"/>
      <c r="V2619" s="900"/>
      <c r="W2619" s="900"/>
      <c r="X2619" s="900"/>
      <c r="Z2619" s="900"/>
      <c r="AA2619" s="900"/>
      <c r="AB2619" s="900"/>
      <c r="AC2619" s="900"/>
    </row>
    <row r="2620" spans="9:29">
      <c r="I2620" s="900"/>
      <c r="K2620" s="900"/>
      <c r="Q2620" s="900"/>
      <c r="S2620" s="900"/>
      <c r="T2620" s="900"/>
      <c r="U2620" s="900"/>
      <c r="V2620" s="900"/>
      <c r="W2620" s="900"/>
      <c r="X2620" s="900"/>
      <c r="Z2620" s="900"/>
      <c r="AA2620" s="900"/>
      <c r="AB2620" s="900"/>
      <c r="AC2620" s="900"/>
    </row>
    <row r="2621" spans="9:29">
      <c r="I2621" s="900"/>
      <c r="K2621" s="900"/>
      <c r="Q2621" s="900"/>
      <c r="S2621" s="900"/>
      <c r="T2621" s="900"/>
      <c r="U2621" s="900"/>
      <c r="V2621" s="900"/>
      <c r="W2621" s="900"/>
      <c r="X2621" s="900"/>
      <c r="Z2621" s="900"/>
      <c r="AA2621" s="900"/>
      <c r="AB2621" s="900"/>
      <c r="AC2621" s="900"/>
    </row>
    <row r="2622" spans="9:29">
      <c r="I2622" s="900"/>
      <c r="K2622" s="900"/>
      <c r="Q2622" s="900"/>
      <c r="S2622" s="900"/>
      <c r="T2622" s="900"/>
      <c r="U2622" s="900"/>
      <c r="V2622" s="900"/>
      <c r="W2622" s="900"/>
      <c r="X2622" s="900"/>
      <c r="Z2622" s="900"/>
      <c r="AA2622" s="900"/>
      <c r="AB2622" s="900"/>
      <c r="AC2622" s="900"/>
    </row>
    <row r="2623" spans="9:29">
      <c r="I2623" s="900"/>
      <c r="K2623" s="900"/>
      <c r="Q2623" s="900"/>
      <c r="S2623" s="900"/>
      <c r="T2623" s="900"/>
      <c r="U2623" s="900"/>
      <c r="V2623" s="900"/>
      <c r="W2623" s="900"/>
      <c r="X2623" s="900"/>
      <c r="Z2623" s="900"/>
      <c r="AA2623" s="900"/>
      <c r="AB2623" s="900"/>
      <c r="AC2623" s="900"/>
    </row>
    <row r="2624" spans="9:29">
      <c r="I2624" s="900"/>
      <c r="K2624" s="900"/>
      <c r="Q2624" s="900"/>
      <c r="S2624" s="900"/>
      <c r="T2624" s="900"/>
      <c r="U2624" s="900"/>
      <c r="V2624" s="900"/>
      <c r="W2624" s="900"/>
      <c r="X2624" s="900"/>
      <c r="Z2624" s="900"/>
      <c r="AA2624" s="900"/>
      <c r="AB2624" s="900"/>
      <c r="AC2624" s="900"/>
    </row>
    <row r="2625" spans="9:29">
      <c r="I2625" s="900"/>
      <c r="K2625" s="900"/>
      <c r="Q2625" s="900"/>
      <c r="S2625" s="900"/>
      <c r="T2625" s="900"/>
      <c r="U2625" s="900"/>
      <c r="V2625" s="900"/>
      <c r="W2625" s="900"/>
      <c r="X2625" s="900"/>
      <c r="Z2625" s="900"/>
      <c r="AA2625" s="900"/>
      <c r="AB2625" s="900"/>
      <c r="AC2625" s="900"/>
    </row>
    <row r="2626" spans="9:29">
      <c r="I2626" s="900"/>
      <c r="K2626" s="900"/>
      <c r="Q2626" s="900"/>
      <c r="S2626" s="900"/>
      <c r="T2626" s="900"/>
      <c r="U2626" s="900"/>
      <c r="V2626" s="900"/>
      <c r="W2626" s="900"/>
      <c r="X2626" s="900"/>
      <c r="Z2626" s="900"/>
      <c r="AA2626" s="900"/>
      <c r="AB2626" s="900"/>
      <c r="AC2626" s="900"/>
    </row>
    <row r="2627" spans="9:29">
      <c r="I2627" s="900"/>
      <c r="K2627" s="900"/>
      <c r="Q2627" s="900"/>
      <c r="S2627" s="900"/>
      <c r="T2627" s="900"/>
      <c r="U2627" s="900"/>
      <c r="V2627" s="900"/>
      <c r="W2627" s="900"/>
      <c r="X2627" s="900"/>
      <c r="Z2627" s="900"/>
      <c r="AA2627" s="900"/>
      <c r="AB2627" s="900"/>
      <c r="AC2627" s="900"/>
    </row>
    <row r="2628" spans="9:29">
      <c r="I2628" s="900"/>
      <c r="K2628" s="900"/>
      <c r="Q2628" s="900"/>
      <c r="S2628" s="900"/>
      <c r="T2628" s="900"/>
      <c r="U2628" s="900"/>
      <c r="V2628" s="900"/>
      <c r="W2628" s="900"/>
      <c r="X2628" s="900"/>
      <c r="Z2628" s="900"/>
      <c r="AA2628" s="900"/>
      <c r="AB2628" s="900"/>
      <c r="AC2628" s="900"/>
    </row>
    <row r="2629" spans="9:29">
      <c r="I2629" s="900"/>
      <c r="K2629" s="900"/>
      <c r="Q2629" s="900"/>
      <c r="S2629" s="900"/>
      <c r="T2629" s="900"/>
      <c r="U2629" s="900"/>
      <c r="V2629" s="900"/>
      <c r="W2629" s="900"/>
      <c r="X2629" s="900"/>
      <c r="Z2629" s="900"/>
      <c r="AA2629" s="900"/>
      <c r="AB2629" s="900"/>
      <c r="AC2629" s="900"/>
    </row>
    <row r="2630" spans="9:29">
      <c r="I2630" s="900"/>
      <c r="K2630" s="900"/>
      <c r="Q2630" s="900"/>
      <c r="S2630" s="900"/>
      <c r="T2630" s="900"/>
      <c r="U2630" s="900"/>
      <c r="V2630" s="900"/>
      <c r="W2630" s="900"/>
      <c r="X2630" s="900"/>
      <c r="Z2630" s="900"/>
      <c r="AA2630" s="900"/>
      <c r="AB2630" s="900"/>
      <c r="AC2630" s="900"/>
    </row>
    <row r="2631" spans="9:29">
      <c r="I2631" s="900"/>
      <c r="K2631" s="900"/>
      <c r="Q2631" s="900"/>
      <c r="S2631" s="900"/>
      <c r="T2631" s="900"/>
      <c r="U2631" s="900"/>
      <c r="V2631" s="900"/>
      <c r="W2631" s="900"/>
      <c r="X2631" s="900"/>
      <c r="Z2631" s="900"/>
      <c r="AA2631" s="900"/>
      <c r="AB2631" s="900"/>
      <c r="AC2631" s="900"/>
    </row>
    <row r="2632" spans="9:29">
      <c r="I2632" s="900"/>
      <c r="K2632" s="900"/>
      <c r="Q2632" s="900"/>
      <c r="S2632" s="900"/>
      <c r="T2632" s="900"/>
      <c r="U2632" s="900"/>
      <c r="V2632" s="900"/>
      <c r="W2632" s="900"/>
      <c r="X2632" s="900"/>
      <c r="Z2632" s="900"/>
      <c r="AA2632" s="900"/>
      <c r="AB2632" s="900"/>
      <c r="AC2632" s="900"/>
    </row>
    <row r="2633" spans="9:29">
      <c r="I2633" s="900"/>
      <c r="K2633" s="900"/>
      <c r="Q2633" s="900"/>
      <c r="S2633" s="900"/>
      <c r="T2633" s="900"/>
      <c r="U2633" s="900"/>
      <c r="V2633" s="900"/>
      <c r="W2633" s="900"/>
      <c r="X2633" s="900"/>
      <c r="Z2633" s="900"/>
      <c r="AA2633" s="900"/>
      <c r="AB2633" s="900"/>
      <c r="AC2633" s="900"/>
    </row>
    <row r="2634" spans="9:29">
      <c r="I2634" s="900"/>
      <c r="K2634" s="900"/>
      <c r="Q2634" s="900"/>
      <c r="S2634" s="900"/>
      <c r="T2634" s="900"/>
      <c r="U2634" s="900"/>
      <c r="V2634" s="900"/>
      <c r="W2634" s="900"/>
      <c r="X2634" s="900"/>
      <c r="Z2634" s="900"/>
      <c r="AA2634" s="900"/>
      <c r="AB2634" s="900"/>
      <c r="AC2634" s="900"/>
    </row>
    <row r="2635" spans="9:29">
      <c r="I2635" s="900"/>
      <c r="K2635" s="900"/>
      <c r="Q2635" s="900"/>
      <c r="S2635" s="900"/>
      <c r="T2635" s="900"/>
      <c r="U2635" s="900"/>
      <c r="V2635" s="900"/>
      <c r="W2635" s="900"/>
      <c r="X2635" s="900"/>
      <c r="Z2635" s="900"/>
      <c r="AA2635" s="900"/>
      <c r="AB2635" s="900"/>
      <c r="AC2635" s="900"/>
    </row>
    <row r="2636" spans="9:29">
      <c r="I2636" s="900"/>
      <c r="K2636" s="900"/>
      <c r="Q2636" s="900"/>
      <c r="S2636" s="900"/>
      <c r="T2636" s="900"/>
      <c r="U2636" s="900"/>
      <c r="V2636" s="900"/>
      <c r="W2636" s="900"/>
      <c r="X2636" s="900"/>
      <c r="Z2636" s="900"/>
      <c r="AA2636" s="900"/>
      <c r="AB2636" s="900"/>
      <c r="AC2636" s="900"/>
    </row>
    <row r="2637" spans="9:29">
      <c r="I2637" s="900"/>
      <c r="K2637" s="900"/>
      <c r="Q2637" s="900"/>
      <c r="S2637" s="900"/>
      <c r="T2637" s="900"/>
      <c r="U2637" s="900"/>
      <c r="V2637" s="900"/>
      <c r="W2637" s="900"/>
      <c r="X2637" s="900"/>
      <c r="Z2637" s="900"/>
      <c r="AA2637" s="900"/>
      <c r="AB2637" s="900"/>
      <c r="AC2637" s="900"/>
    </row>
    <row r="2638" spans="9:29">
      <c r="I2638" s="900"/>
      <c r="K2638" s="900"/>
      <c r="Q2638" s="900"/>
      <c r="S2638" s="900"/>
      <c r="T2638" s="900"/>
      <c r="U2638" s="900"/>
      <c r="V2638" s="900"/>
      <c r="W2638" s="900"/>
      <c r="X2638" s="900"/>
      <c r="Z2638" s="900"/>
      <c r="AA2638" s="900"/>
      <c r="AB2638" s="900"/>
      <c r="AC2638" s="900"/>
    </row>
    <row r="2639" spans="9:29">
      <c r="I2639" s="900"/>
      <c r="K2639" s="900"/>
      <c r="Q2639" s="900"/>
      <c r="S2639" s="900"/>
      <c r="T2639" s="900"/>
      <c r="U2639" s="900"/>
      <c r="V2639" s="900"/>
      <c r="W2639" s="900"/>
      <c r="X2639" s="900"/>
      <c r="Z2639" s="900"/>
      <c r="AA2639" s="900"/>
      <c r="AB2639" s="900"/>
      <c r="AC2639" s="900"/>
    </row>
    <row r="2640" spans="9:29">
      <c r="I2640" s="900"/>
      <c r="K2640" s="900"/>
      <c r="Q2640" s="900"/>
      <c r="S2640" s="900"/>
      <c r="T2640" s="900"/>
      <c r="U2640" s="900"/>
      <c r="V2640" s="900"/>
      <c r="W2640" s="900"/>
      <c r="X2640" s="900"/>
      <c r="Z2640" s="900"/>
      <c r="AA2640" s="900"/>
      <c r="AB2640" s="900"/>
      <c r="AC2640" s="900"/>
    </row>
    <row r="2641" spans="9:29">
      <c r="I2641" s="900"/>
      <c r="K2641" s="900"/>
      <c r="Q2641" s="900"/>
      <c r="S2641" s="900"/>
      <c r="T2641" s="900"/>
      <c r="U2641" s="900"/>
      <c r="V2641" s="900"/>
      <c r="W2641" s="900"/>
      <c r="X2641" s="900"/>
      <c r="Z2641" s="900"/>
      <c r="AA2641" s="900"/>
      <c r="AB2641" s="900"/>
      <c r="AC2641" s="900"/>
    </row>
    <row r="2642" spans="9:29">
      <c r="I2642" s="900"/>
      <c r="K2642" s="900"/>
      <c r="Q2642" s="900"/>
      <c r="S2642" s="900"/>
      <c r="T2642" s="900"/>
      <c r="U2642" s="900"/>
      <c r="V2642" s="900"/>
      <c r="W2642" s="900"/>
      <c r="X2642" s="900"/>
      <c r="Z2642" s="900"/>
      <c r="AA2642" s="900"/>
      <c r="AB2642" s="900"/>
      <c r="AC2642" s="900"/>
    </row>
    <row r="2643" spans="9:29">
      <c r="I2643" s="900"/>
      <c r="K2643" s="900"/>
      <c r="Q2643" s="900"/>
      <c r="S2643" s="900"/>
      <c r="T2643" s="900"/>
      <c r="U2643" s="900"/>
      <c r="V2643" s="900"/>
      <c r="W2643" s="900"/>
      <c r="X2643" s="900"/>
      <c r="Z2643" s="900"/>
      <c r="AA2643" s="900"/>
      <c r="AB2643" s="900"/>
      <c r="AC2643" s="900"/>
    </row>
    <row r="2644" spans="9:29">
      <c r="I2644" s="900"/>
      <c r="K2644" s="900"/>
      <c r="Q2644" s="900"/>
      <c r="S2644" s="900"/>
      <c r="T2644" s="900"/>
      <c r="U2644" s="900"/>
      <c r="V2644" s="900"/>
      <c r="W2644" s="900"/>
      <c r="X2644" s="900"/>
      <c r="Z2644" s="900"/>
      <c r="AA2644" s="900"/>
      <c r="AB2644" s="900"/>
      <c r="AC2644" s="900"/>
    </row>
    <row r="2645" spans="9:29">
      <c r="I2645" s="900"/>
      <c r="K2645" s="900"/>
      <c r="Q2645" s="900"/>
      <c r="S2645" s="900"/>
      <c r="T2645" s="900"/>
      <c r="U2645" s="900"/>
      <c r="V2645" s="900"/>
      <c r="W2645" s="900"/>
      <c r="X2645" s="900"/>
      <c r="Z2645" s="900"/>
      <c r="AA2645" s="900"/>
      <c r="AB2645" s="900"/>
      <c r="AC2645" s="900"/>
    </row>
    <row r="2646" spans="9:29">
      <c r="I2646" s="900"/>
      <c r="K2646" s="900"/>
      <c r="Q2646" s="900"/>
      <c r="S2646" s="900"/>
      <c r="T2646" s="900"/>
      <c r="U2646" s="900"/>
      <c r="V2646" s="900"/>
      <c r="W2646" s="900"/>
      <c r="X2646" s="900"/>
      <c r="Z2646" s="900"/>
      <c r="AA2646" s="900"/>
      <c r="AB2646" s="900"/>
      <c r="AC2646" s="900"/>
    </row>
    <row r="2647" spans="9:29">
      <c r="I2647" s="900"/>
      <c r="K2647" s="900"/>
      <c r="Q2647" s="900"/>
      <c r="S2647" s="900"/>
      <c r="T2647" s="900"/>
      <c r="U2647" s="900"/>
      <c r="V2647" s="900"/>
      <c r="W2647" s="900"/>
      <c r="X2647" s="900"/>
      <c r="Z2647" s="900"/>
      <c r="AA2647" s="900"/>
      <c r="AB2647" s="900"/>
      <c r="AC2647" s="900"/>
    </row>
    <row r="2648" spans="9:29">
      <c r="I2648" s="900"/>
      <c r="K2648" s="900"/>
      <c r="Q2648" s="900"/>
      <c r="S2648" s="900"/>
      <c r="T2648" s="900"/>
      <c r="U2648" s="900"/>
      <c r="V2648" s="900"/>
      <c r="W2648" s="900"/>
      <c r="X2648" s="900"/>
      <c r="Z2648" s="900"/>
      <c r="AA2648" s="900"/>
      <c r="AB2648" s="900"/>
      <c r="AC2648" s="900"/>
    </row>
    <row r="2649" spans="9:29">
      <c r="I2649" s="900"/>
      <c r="K2649" s="900"/>
      <c r="Q2649" s="900"/>
      <c r="S2649" s="900"/>
      <c r="T2649" s="900"/>
      <c r="U2649" s="900"/>
      <c r="V2649" s="900"/>
      <c r="W2649" s="900"/>
      <c r="X2649" s="900"/>
      <c r="Z2649" s="900"/>
      <c r="AA2649" s="900"/>
      <c r="AB2649" s="900"/>
      <c r="AC2649" s="900"/>
    </row>
    <row r="2650" spans="9:29">
      <c r="I2650" s="900"/>
      <c r="K2650" s="900"/>
      <c r="Q2650" s="900"/>
      <c r="S2650" s="900"/>
      <c r="T2650" s="900"/>
      <c r="U2650" s="900"/>
      <c r="V2650" s="900"/>
      <c r="W2650" s="900"/>
      <c r="X2650" s="900"/>
      <c r="Z2650" s="900"/>
      <c r="AA2650" s="900"/>
      <c r="AB2650" s="900"/>
      <c r="AC2650" s="900"/>
    </row>
    <row r="2651" spans="9:29">
      <c r="I2651" s="900"/>
      <c r="K2651" s="900"/>
      <c r="Q2651" s="900"/>
      <c r="S2651" s="900"/>
      <c r="T2651" s="900"/>
      <c r="U2651" s="900"/>
      <c r="V2651" s="900"/>
      <c r="W2651" s="900"/>
      <c r="X2651" s="900"/>
      <c r="Z2651" s="900"/>
      <c r="AA2651" s="900"/>
      <c r="AB2651" s="900"/>
      <c r="AC2651" s="900"/>
    </row>
    <row r="2652" spans="9:29">
      <c r="I2652" s="900"/>
      <c r="K2652" s="900"/>
      <c r="Q2652" s="900"/>
      <c r="S2652" s="900"/>
      <c r="T2652" s="900"/>
      <c r="U2652" s="900"/>
      <c r="V2652" s="900"/>
      <c r="W2652" s="900"/>
      <c r="X2652" s="900"/>
      <c r="Z2652" s="900"/>
      <c r="AA2652" s="900"/>
      <c r="AB2652" s="900"/>
      <c r="AC2652" s="900"/>
    </row>
    <row r="2653" spans="9:29">
      <c r="I2653" s="900"/>
      <c r="K2653" s="900"/>
      <c r="Q2653" s="900"/>
      <c r="S2653" s="900"/>
      <c r="T2653" s="900"/>
      <c r="U2653" s="900"/>
      <c r="V2653" s="900"/>
      <c r="W2653" s="900"/>
      <c r="X2653" s="900"/>
      <c r="Z2653" s="900"/>
      <c r="AA2653" s="900"/>
      <c r="AB2653" s="900"/>
      <c r="AC2653" s="900"/>
    </row>
    <row r="2654" spans="9:29">
      <c r="I2654" s="900"/>
      <c r="K2654" s="900"/>
      <c r="Q2654" s="900"/>
      <c r="S2654" s="900"/>
      <c r="T2654" s="900"/>
      <c r="U2654" s="900"/>
      <c r="V2654" s="900"/>
      <c r="W2654" s="900"/>
      <c r="X2654" s="900"/>
      <c r="Z2654" s="900"/>
      <c r="AA2654" s="900"/>
      <c r="AB2654" s="900"/>
      <c r="AC2654" s="900"/>
    </row>
    <row r="2655" spans="9:29">
      <c r="I2655" s="900"/>
      <c r="K2655" s="900"/>
      <c r="Q2655" s="900"/>
      <c r="S2655" s="900"/>
      <c r="T2655" s="900"/>
      <c r="U2655" s="900"/>
      <c r="V2655" s="900"/>
      <c r="W2655" s="900"/>
      <c r="X2655" s="900"/>
      <c r="Z2655" s="900"/>
      <c r="AA2655" s="900"/>
      <c r="AB2655" s="900"/>
      <c r="AC2655" s="900"/>
    </row>
    <row r="2656" spans="9:29">
      <c r="I2656" s="900"/>
      <c r="K2656" s="900"/>
      <c r="Q2656" s="900"/>
      <c r="S2656" s="900"/>
      <c r="T2656" s="900"/>
      <c r="U2656" s="900"/>
      <c r="V2656" s="900"/>
      <c r="W2656" s="900"/>
      <c r="X2656" s="900"/>
      <c r="Z2656" s="900"/>
      <c r="AA2656" s="900"/>
      <c r="AB2656" s="900"/>
      <c r="AC2656" s="900"/>
    </row>
    <row r="2657" spans="9:29">
      <c r="I2657" s="900"/>
      <c r="K2657" s="900"/>
      <c r="Q2657" s="900"/>
      <c r="S2657" s="900"/>
      <c r="T2657" s="900"/>
      <c r="U2657" s="900"/>
      <c r="V2657" s="900"/>
      <c r="W2657" s="900"/>
      <c r="X2657" s="900"/>
      <c r="Z2657" s="900"/>
      <c r="AA2657" s="900"/>
      <c r="AB2657" s="900"/>
      <c r="AC2657" s="900"/>
    </row>
    <row r="2658" spans="9:29">
      <c r="I2658" s="900"/>
      <c r="K2658" s="900"/>
      <c r="Q2658" s="900"/>
      <c r="S2658" s="900"/>
      <c r="T2658" s="900"/>
      <c r="U2658" s="900"/>
      <c r="V2658" s="900"/>
      <c r="W2658" s="900"/>
      <c r="X2658" s="900"/>
      <c r="Z2658" s="900"/>
      <c r="AA2658" s="900"/>
      <c r="AB2658" s="900"/>
      <c r="AC2658" s="900"/>
    </row>
    <row r="2659" spans="9:29">
      <c r="I2659" s="900"/>
      <c r="K2659" s="900"/>
      <c r="Q2659" s="900"/>
      <c r="S2659" s="900"/>
      <c r="T2659" s="900"/>
      <c r="U2659" s="900"/>
      <c r="V2659" s="900"/>
      <c r="W2659" s="900"/>
      <c r="X2659" s="900"/>
      <c r="Z2659" s="900"/>
      <c r="AA2659" s="900"/>
      <c r="AB2659" s="900"/>
      <c r="AC2659" s="900"/>
    </row>
    <row r="2660" spans="9:29">
      <c r="I2660" s="900"/>
      <c r="K2660" s="900"/>
      <c r="Q2660" s="900"/>
      <c r="S2660" s="900"/>
      <c r="T2660" s="900"/>
      <c r="U2660" s="900"/>
      <c r="V2660" s="900"/>
      <c r="W2660" s="900"/>
      <c r="X2660" s="900"/>
      <c r="Z2660" s="900"/>
      <c r="AA2660" s="900"/>
      <c r="AB2660" s="900"/>
      <c r="AC2660" s="900"/>
    </row>
    <row r="2661" spans="9:29">
      <c r="I2661" s="900"/>
      <c r="K2661" s="900"/>
      <c r="Q2661" s="900"/>
      <c r="S2661" s="900"/>
      <c r="T2661" s="900"/>
      <c r="U2661" s="900"/>
      <c r="V2661" s="900"/>
      <c r="W2661" s="900"/>
      <c r="X2661" s="900"/>
      <c r="Z2661" s="900"/>
      <c r="AA2661" s="900"/>
      <c r="AB2661" s="900"/>
      <c r="AC2661" s="900"/>
    </row>
    <row r="2662" spans="9:29">
      <c r="I2662" s="900"/>
      <c r="K2662" s="900"/>
      <c r="Q2662" s="900"/>
      <c r="S2662" s="900"/>
      <c r="T2662" s="900"/>
      <c r="U2662" s="900"/>
      <c r="V2662" s="900"/>
      <c r="W2662" s="900"/>
      <c r="X2662" s="900"/>
      <c r="Z2662" s="900"/>
      <c r="AA2662" s="900"/>
      <c r="AB2662" s="900"/>
      <c r="AC2662" s="900"/>
    </row>
    <row r="2663" spans="9:29">
      <c r="I2663" s="900"/>
      <c r="K2663" s="900"/>
      <c r="Q2663" s="900"/>
      <c r="S2663" s="900"/>
      <c r="T2663" s="900"/>
      <c r="U2663" s="900"/>
      <c r="V2663" s="900"/>
      <c r="W2663" s="900"/>
      <c r="X2663" s="900"/>
      <c r="Z2663" s="900"/>
      <c r="AA2663" s="900"/>
      <c r="AB2663" s="900"/>
      <c r="AC2663" s="900"/>
    </row>
    <row r="2664" spans="9:29">
      <c r="I2664" s="900"/>
      <c r="K2664" s="900"/>
      <c r="Q2664" s="900"/>
      <c r="S2664" s="900"/>
      <c r="T2664" s="900"/>
      <c r="U2664" s="900"/>
      <c r="V2664" s="900"/>
      <c r="W2664" s="900"/>
      <c r="X2664" s="900"/>
      <c r="Z2664" s="900"/>
      <c r="AA2664" s="900"/>
      <c r="AB2664" s="900"/>
      <c r="AC2664" s="900"/>
    </row>
    <row r="2665" spans="9:29">
      <c r="I2665" s="900"/>
      <c r="K2665" s="900"/>
      <c r="Q2665" s="900"/>
      <c r="S2665" s="900"/>
      <c r="T2665" s="900"/>
      <c r="U2665" s="900"/>
      <c r="V2665" s="900"/>
      <c r="W2665" s="900"/>
      <c r="X2665" s="900"/>
      <c r="Z2665" s="900"/>
      <c r="AA2665" s="900"/>
      <c r="AB2665" s="900"/>
      <c r="AC2665" s="900"/>
    </row>
    <row r="2666" spans="9:29">
      <c r="I2666" s="900"/>
      <c r="K2666" s="900"/>
      <c r="Q2666" s="900"/>
      <c r="S2666" s="900"/>
      <c r="T2666" s="900"/>
      <c r="U2666" s="900"/>
      <c r="V2666" s="900"/>
      <c r="W2666" s="900"/>
      <c r="X2666" s="900"/>
      <c r="Z2666" s="900"/>
      <c r="AA2666" s="900"/>
      <c r="AB2666" s="900"/>
      <c r="AC2666" s="900"/>
    </row>
    <row r="2667" spans="9:29">
      <c r="I2667" s="900"/>
      <c r="K2667" s="900"/>
      <c r="Q2667" s="900"/>
      <c r="S2667" s="900"/>
      <c r="T2667" s="900"/>
      <c r="U2667" s="900"/>
      <c r="V2667" s="900"/>
      <c r="W2667" s="900"/>
      <c r="X2667" s="900"/>
      <c r="Z2667" s="900"/>
      <c r="AA2667" s="900"/>
      <c r="AB2667" s="900"/>
      <c r="AC2667" s="900"/>
    </row>
    <row r="2668" spans="9:29">
      <c r="I2668" s="900"/>
      <c r="K2668" s="900"/>
      <c r="Q2668" s="900"/>
      <c r="S2668" s="900"/>
      <c r="T2668" s="900"/>
      <c r="U2668" s="900"/>
      <c r="V2668" s="900"/>
      <c r="W2668" s="900"/>
      <c r="X2668" s="900"/>
      <c r="Z2668" s="900"/>
      <c r="AA2668" s="900"/>
      <c r="AB2668" s="900"/>
      <c r="AC2668" s="900"/>
    </row>
    <row r="2669" spans="9:29">
      <c r="I2669" s="900"/>
      <c r="K2669" s="900"/>
      <c r="Q2669" s="900"/>
      <c r="S2669" s="900"/>
      <c r="T2669" s="900"/>
      <c r="U2669" s="900"/>
      <c r="V2669" s="900"/>
      <c r="W2669" s="900"/>
      <c r="X2669" s="900"/>
      <c r="Z2669" s="900"/>
      <c r="AA2669" s="900"/>
      <c r="AB2669" s="900"/>
      <c r="AC2669" s="900"/>
    </row>
    <row r="2670" spans="9:29">
      <c r="I2670" s="900"/>
      <c r="K2670" s="900"/>
      <c r="Q2670" s="900"/>
      <c r="S2670" s="900"/>
      <c r="T2670" s="900"/>
      <c r="U2670" s="900"/>
      <c r="V2670" s="900"/>
      <c r="W2670" s="900"/>
      <c r="X2670" s="900"/>
      <c r="Z2670" s="900"/>
      <c r="AA2670" s="900"/>
      <c r="AB2670" s="900"/>
      <c r="AC2670" s="900"/>
    </row>
    <row r="2671" spans="9:29">
      <c r="I2671" s="900"/>
      <c r="K2671" s="900"/>
      <c r="Q2671" s="900"/>
      <c r="S2671" s="900"/>
      <c r="T2671" s="900"/>
      <c r="U2671" s="900"/>
      <c r="V2671" s="900"/>
      <c r="W2671" s="900"/>
      <c r="X2671" s="900"/>
      <c r="Z2671" s="900"/>
      <c r="AA2671" s="900"/>
      <c r="AB2671" s="900"/>
      <c r="AC2671" s="900"/>
    </row>
    <row r="2672" spans="9:29">
      <c r="I2672" s="900"/>
      <c r="K2672" s="900"/>
      <c r="Q2672" s="900"/>
      <c r="S2672" s="900"/>
      <c r="T2672" s="900"/>
      <c r="U2672" s="900"/>
      <c r="V2672" s="900"/>
      <c r="W2672" s="900"/>
      <c r="X2672" s="900"/>
      <c r="Z2672" s="900"/>
      <c r="AA2672" s="900"/>
      <c r="AB2672" s="900"/>
      <c r="AC2672" s="900"/>
    </row>
    <row r="2673" spans="9:29">
      <c r="I2673" s="900"/>
      <c r="K2673" s="900"/>
      <c r="Q2673" s="900"/>
      <c r="S2673" s="900"/>
      <c r="T2673" s="900"/>
      <c r="U2673" s="900"/>
      <c r="V2673" s="900"/>
      <c r="W2673" s="900"/>
      <c r="X2673" s="900"/>
      <c r="Z2673" s="900"/>
      <c r="AA2673" s="900"/>
      <c r="AB2673" s="900"/>
      <c r="AC2673" s="900"/>
    </row>
    <row r="2674" spans="9:29">
      <c r="I2674" s="900"/>
      <c r="K2674" s="900"/>
      <c r="Q2674" s="900"/>
      <c r="S2674" s="900"/>
      <c r="T2674" s="900"/>
      <c r="U2674" s="900"/>
      <c r="V2674" s="900"/>
      <c r="W2674" s="900"/>
      <c r="X2674" s="900"/>
      <c r="Z2674" s="900"/>
      <c r="AA2674" s="900"/>
      <c r="AB2674" s="900"/>
      <c r="AC2674" s="900"/>
    </row>
    <row r="2675" spans="9:29">
      <c r="I2675" s="900"/>
      <c r="K2675" s="900"/>
      <c r="Q2675" s="900"/>
      <c r="S2675" s="900"/>
      <c r="T2675" s="900"/>
      <c r="U2675" s="900"/>
      <c r="V2675" s="900"/>
      <c r="W2675" s="900"/>
      <c r="X2675" s="900"/>
      <c r="Z2675" s="900"/>
      <c r="AA2675" s="900"/>
      <c r="AB2675" s="900"/>
      <c r="AC2675" s="900"/>
    </row>
    <row r="2676" spans="9:29">
      <c r="I2676" s="900"/>
      <c r="K2676" s="900"/>
      <c r="Q2676" s="900"/>
      <c r="S2676" s="900"/>
      <c r="T2676" s="900"/>
      <c r="U2676" s="900"/>
      <c r="V2676" s="900"/>
      <c r="W2676" s="900"/>
      <c r="X2676" s="900"/>
      <c r="Z2676" s="900"/>
      <c r="AA2676" s="900"/>
      <c r="AB2676" s="900"/>
      <c r="AC2676" s="900"/>
    </row>
    <row r="2677" spans="9:29">
      <c r="I2677" s="900"/>
      <c r="K2677" s="900"/>
      <c r="Q2677" s="900"/>
      <c r="S2677" s="900"/>
      <c r="T2677" s="900"/>
      <c r="U2677" s="900"/>
      <c r="V2677" s="900"/>
      <c r="W2677" s="900"/>
      <c r="X2677" s="900"/>
      <c r="Z2677" s="900"/>
      <c r="AA2677" s="900"/>
      <c r="AB2677" s="900"/>
      <c r="AC2677" s="900"/>
    </row>
    <row r="2678" spans="9:29">
      <c r="I2678" s="900"/>
      <c r="K2678" s="900"/>
      <c r="Q2678" s="900"/>
      <c r="S2678" s="900"/>
      <c r="T2678" s="900"/>
      <c r="U2678" s="900"/>
      <c r="V2678" s="900"/>
      <c r="W2678" s="900"/>
      <c r="X2678" s="900"/>
      <c r="Z2678" s="900"/>
      <c r="AA2678" s="900"/>
      <c r="AB2678" s="900"/>
      <c r="AC2678" s="900"/>
    </row>
    <row r="2679" spans="9:29">
      <c r="I2679" s="900"/>
      <c r="K2679" s="900"/>
      <c r="Q2679" s="900"/>
      <c r="S2679" s="900"/>
      <c r="T2679" s="900"/>
      <c r="U2679" s="900"/>
      <c r="V2679" s="900"/>
      <c r="W2679" s="900"/>
      <c r="X2679" s="900"/>
      <c r="Z2679" s="900"/>
      <c r="AA2679" s="900"/>
      <c r="AB2679" s="900"/>
      <c r="AC2679" s="900"/>
    </row>
    <row r="2680" spans="9:29">
      <c r="I2680" s="900"/>
      <c r="K2680" s="900"/>
      <c r="Q2680" s="900"/>
      <c r="S2680" s="900"/>
      <c r="T2680" s="900"/>
      <c r="U2680" s="900"/>
      <c r="V2680" s="900"/>
      <c r="W2680" s="900"/>
      <c r="X2680" s="900"/>
      <c r="Z2680" s="900"/>
      <c r="AA2680" s="900"/>
      <c r="AB2680" s="900"/>
      <c r="AC2680" s="900"/>
    </row>
    <row r="2681" spans="9:29">
      <c r="I2681" s="900"/>
      <c r="K2681" s="900"/>
      <c r="Q2681" s="900"/>
      <c r="S2681" s="900"/>
      <c r="T2681" s="900"/>
      <c r="U2681" s="900"/>
      <c r="V2681" s="900"/>
      <c r="W2681" s="900"/>
      <c r="X2681" s="900"/>
      <c r="Z2681" s="900"/>
      <c r="AA2681" s="900"/>
      <c r="AB2681" s="900"/>
      <c r="AC2681" s="900"/>
    </row>
    <row r="2682" spans="9:29">
      <c r="I2682" s="900"/>
      <c r="K2682" s="900"/>
      <c r="Q2682" s="900"/>
      <c r="S2682" s="900"/>
      <c r="T2682" s="900"/>
      <c r="U2682" s="900"/>
      <c r="V2682" s="900"/>
      <c r="W2682" s="900"/>
      <c r="X2682" s="900"/>
      <c r="Z2682" s="900"/>
      <c r="AA2682" s="900"/>
      <c r="AB2682" s="900"/>
      <c r="AC2682" s="900"/>
    </row>
    <row r="2683" spans="9:29">
      <c r="I2683" s="900"/>
      <c r="K2683" s="900"/>
      <c r="Q2683" s="900"/>
      <c r="S2683" s="900"/>
      <c r="T2683" s="900"/>
      <c r="U2683" s="900"/>
      <c r="V2683" s="900"/>
      <c r="W2683" s="900"/>
      <c r="X2683" s="900"/>
      <c r="Z2683" s="900"/>
      <c r="AA2683" s="900"/>
      <c r="AB2683" s="900"/>
      <c r="AC2683" s="900"/>
    </row>
    <row r="2684" spans="9:29">
      <c r="I2684" s="900"/>
      <c r="K2684" s="900"/>
      <c r="Q2684" s="900"/>
      <c r="S2684" s="900"/>
      <c r="T2684" s="900"/>
      <c r="U2684" s="900"/>
      <c r="V2684" s="900"/>
      <c r="W2684" s="900"/>
      <c r="X2684" s="900"/>
      <c r="Z2684" s="900"/>
      <c r="AA2684" s="900"/>
      <c r="AB2684" s="900"/>
      <c r="AC2684" s="900"/>
    </row>
    <row r="2685" spans="9:29">
      <c r="I2685" s="900"/>
      <c r="K2685" s="900"/>
      <c r="Q2685" s="900"/>
      <c r="S2685" s="900"/>
      <c r="T2685" s="900"/>
      <c r="U2685" s="900"/>
      <c r="V2685" s="900"/>
      <c r="W2685" s="900"/>
      <c r="X2685" s="900"/>
      <c r="Z2685" s="900"/>
      <c r="AA2685" s="900"/>
      <c r="AB2685" s="900"/>
      <c r="AC2685" s="900"/>
    </row>
    <row r="2686" spans="9:29">
      <c r="I2686" s="900"/>
      <c r="K2686" s="900"/>
      <c r="Q2686" s="900"/>
      <c r="S2686" s="900"/>
      <c r="T2686" s="900"/>
      <c r="U2686" s="900"/>
      <c r="V2686" s="900"/>
      <c r="W2686" s="900"/>
      <c r="X2686" s="900"/>
      <c r="Z2686" s="900"/>
      <c r="AA2686" s="900"/>
      <c r="AB2686" s="900"/>
      <c r="AC2686" s="900"/>
    </row>
    <row r="2687" spans="9:29">
      <c r="I2687" s="900"/>
      <c r="K2687" s="900"/>
      <c r="Q2687" s="900"/>
      <c r="S2687" s="900"/>
      <c r="T2687" s="900"/>
      <c r="U2687" s="900"/>
      <c r="V2687" s="900"/>
      <c r="W2687" s="900"/>
      <c r="X2687" s="900"/>
      <c r="Z2687" s="900"/>
      <c r="AA2687" s="900"/>
      <c r="AB2687" s="900"/>
      <c r="AC2687" s="900"/>
    </row>
    <row r="2688" spans="9:29">
      <c r="I2688" s="900"/>
      <c r="K2688" s="900"/>
      <c r="Q2688" s="900"/>
      <c r="S2688" s="900"/>
      <c r="T2688" s="900"/>
      <c r="U2688" s="900"/>
      <c r="V2688" s="900"/>
      <c r="W2688" s="900"/>
      <c r="X2688" s="900"/>
      <c r="Z2688" s="900"/>
      <c r="AA2688" s="900"/>
      <c r="AB2688" s="900"/>
      <c r="AC2688" s="900"/>
    </row>
    <row r="2689" spans="9:29">
      <c r="I2689" s="900"/>
      <c r="K2689" s="900"/>
      <c r="Q2689" s="900"/>
      <c r="S2689" s="900"/>
      <c r="T2689" s="900"/>
      <c r="U2689" s="900"/>
      <c r="V2689" s="900"/>
      <c r="W2689" s="900"/>
      <c r="X2689" s="900"/>
      <c r="Z2689" s="900"/>
      <c r="AA2689" s="900"/>
      <c r="AB2689" s="900"/>
      <c r="AC2689" s="900"/>
    </row>
    <row r="2690" spans="9:29">
      <c r="I2690" s="900"/>
      <c r="K2690" s="900"/>
      <c r="Q2690" s="900"/>
      <c r="S2690" s="900"/>
      <c r="T2690" s="900"/>
      <c r="U2690" s="900"/>
      <c r="V2690" s="900"/>
      <c r="W2690" s="900"/>
      <c r="X2690" s="900"/>
      <c r="Z2690" s="900"/>
      <c r="AA2690" s="900"/>
      <c r="AB2690" s="900"/>
      <c r="AC2690" s="900"/>
    </row>
    <row r="2691" spans="9:29">
      <c r="I2691" s="900"/>
      <c r="K2691" s="900"/>
      <c r="Q2691" s="900"/>
      <c r="S2691" s="900"/>
      <c r="T2691" s="900"/>
      <c r="U2691" s="900"/>
      <c r="V2691" s="900"/>
      <c r="W2691" s="900"/>
      <c r="X2691" s="900"/>
      <c r="Z2691" s="900"/>
      <c r="AA2691" s="900"/>
      <c r="AB2691" s="900"/>
      <c r="AC2691" s="900"/>
    </row>
    <row r="2692" spans="9:29">
      <c r="I2692" s="900"/>
      <c r="K2692" s="900"/>
      <c r="Q2692" s="900"/>
      <c r="S2692" s="900"/>
      <c r="T2692" s="900"/>
      <c r="U2692" s="900"/>
      <c r="V2692" s="900"/>
      <c r="W2692" s="900"/>
      <c r="X2692" s="900"/>
      <c r="Z2692" s="900"/>
      <c r="AA2692" s="900"/>
      <c r="AB2692" s="900"/>
      <c r="AC2692" s="900"/>
    </row>
    <row r="2693" spans="9:29">
      <c r="I2693" s="900"/>
      <c r="K2693" s="900"/>
      <c r="Q2693" s="900"/>
      <c r="S2693" s="900"/>
      <c r="T2693" s="900"/>
      <c r="U2693" s="900"/>
      <c r="V2693" s="900"/>
      <c r="W2693" s="900"/>
      <c r="X2693" s="900"/>
      <c r="Z2693" s="900"/>
      <c r="AA2693" s="900"/>
      <c r="AB2693" s="900"/>
      <c r="AC2693" s="900"/>
    </row>
    <row r="2694" spans="9:29">
      <c r="I2694" s="900"/>
      <c r="K2694" s="900"/>
      <c r="Q2694" s="900"/>
      <c r="S2694" s="900"/>
      <c r="T2694" s="900"/>
      <c r="U2694" s="900"/>
      <c r="V2694" s="900"/>
      <c r="W2694" s="900"/>
      <c r="X2694" s="900"/>
      <c r="Z2694" s="900"/>
      <c r="AA2694" s="900"/>
      <c r="AB2694" s="900"/>
      <c r="AC2694" s="900"/>
    </row>
    <row r="2695" spans="9:29">
      <c r="I2695" s="900"/>
      <c r="K2695" s="900"/>
      <c r="Q2695" s="900"/>
      <c r="S2695" s="900"/>
      <c r="T2695" s="900"/>
      <c r="U2695" s="900"/>
      <c r="V2695" s="900"/>
      <c r="W2695" s="900"/>
      <c r="X2695" s="900"/>
      <c r="Z2695" s="900"/>
      <c r="AA2695" s="900"/>
      <c r="AB2695" s="900"/>
      <c r="AC2695" s="900"/>
    </row>
    <row r="2696" spans="9:29">
      <c r="I2696" s="900"/>
      <c r="K2696" s="900"/>
      <c r="Q2696" s="900"/>
      <c r="S2696" s="900"/>
      <c r="T2696" s="900"/>
      <c r="U2696" s="900"/>
      <c r="V2696" s="900"/>
      <c r="W2696" s="900"/>
      <c r="X2696" s="900"/>
      <c r="Z2696" s="900"/>
      <c r="AA2696" s="900"/>
      <c r="AB2696" s="900"/>
      <c r="AC2696" s="900"/>
    </row>
    <row r="2697" spans="9:29">
      <c r="I2697" s="900"/>
      <c r="K2697" s="900"/>
      <c r="Q2697" s="900"/>
      <c r="S2697" s="900"/>
      <c r="T2697" s="900"/>
      <c r="U2697" s="900"/>
      <c r="V2697" s="900"/>
      <c r="W2697" s="900"/>
      <c r="X2697" s="900"/>
      <c r="Z2697" s="900"/>
      <c r="AA2697" s="900"/>
      <c r="AB2697" s="900"/>
      <c r="AC2697" s="900"/>
    </row>
    <row r="2698" spans="9:29">
      <c r="I2698" s="900"/>
      <c r="K2698" s="900"/>
      <c r="Q2698" s="900"/>
      <c r="S2698" s="900"/>
      <c r="T2698" s="900"/>
      <c r="U2698" s="900"/>
      <c r="V2698" s="900"/>
      <c r="W2698" s="900"/>
      <c r="X2698" s="900"/>
      <c r="Z2698" s="900"/>
      <c r="AA2698" s="900"/>
      <c r="AB2698" s="900"/>
      <c r="AC2698" s="900"/>
    </row>
    <row r="2699" spans="9:29">
      <c r="I2699" s="900"/>
      <c r="K2699" s="900"/>
      <c r="Q2699" s="900"/>
      <c r="S2699" s="900"/>
      <c r="T2699" s="900"/>
      <c r="U2699" s="900"/>
      <c r="V2699" s="900"/>
      <c r="W2699" s="900"/>
      <c r="X2699" s="900"/>
      <c r="Z2699" s="900"/>
      <c r="AA2699" s="900"/>
      <c r="AB2699" s="900"/>
      <c r="AC2699" s="900"/>
    </row>
    <row r="2700" spans="9:29">
      <c r="I2700" s="900"/>
      <c r="K2700" s="900"/>
      <c r="Q2700" s="900"/>
      <c r="S2700" s="900"/>
      <c r="T2700" s="900"/>
      <c r="U2700" s="900"/>
      <c r="V2700" s="900"/>
      <c r="W2700" s="900"/>
      <c r="X2700" s="900"/>
      <c r="Z2700" s="900"/>
      <c r="AA2700" s="900"/>
      <c r="AB2700" s="900"/>
      <c r="AC2700" s="900"/>
    </row>
    <row r="2701" spans="9:29">
      <c r="I2701" s="900"/>
      <c r="K2701" s="900"/>
      <c r="Q2701" s="900"/>
      <c r="S2701" s="900"/>
      <c r="T2701" s="900"/>
      <c r="U2701" s="900"/>
      <c r="V2701" s="900"/>
      <c r="W2701" s="900"/>
      <c r="X2701" s="900"/>
      <c r="Z2701" s="900"/>
      <c r="AA2701" s="900"/>
      <c r="AB2701" s="900"/>
      <c r="AC2701" s="900"/>
    </row>
    <row r="2702" spans="9:29">
      <c r="I2702" s="900"/>
      <c r="K2702" s="900"/>
      <c r="Q2702" s="900"/>
      <c r="S2702" s="900"/>
      <c r="T2702" s="900"/>
      <c r="U2702" s="900"/>
      <c r="V2702" s="900"/>
      <c r="W2702" s="900"/>
      <c r="X2702" s="900"/>
      <c r="Z2702" s="900"/>
      <c r="AA2702" s="900"/>
      <c r="AB2702" s="900"/>
      <c r="AC2702" s="900"/>
    </row>
    <row r="2703" spans="9:29">
      <c r="I2703" s="900"/>
      <c r="K2703" s="900"/>
      <c r="Q2703" s="900"/>
      <c r="S2703" s="900"/>
      <c r="T2703" s="900"/>
      <c r="U2703" s="900"/>
      <c r="V2703" s="900"/>
      <c r="W2703" s="900"/>
      <c r="X2703" s="900"/>
      <c r="Z2703" s="900"/>
      <c r="AA2703" s="900"/>
      <c r="AB2703" s="900"/>
      <c r="AC2703" s="900"/>
    </row>
    <row r="2704" spans="9:29">
      <c r="I2704" s="900"/>
      <c r="K2704" s="900"/>
      <c r="Q2704" s="900"/>
      <c r="S2704" s="900"/>
      <c r="T2704" s="900"/>
      <c r="U2704" s="900"/>
      <c r="V2704" s="900"/>
      <c r="W2704" s="900"/>
      <c r="X2704" s="900"/>
      <c r="Z2704" s="900"/>
      <c r="AA2704" s="900"/>
      <c r="AB2704" s="900"/>
      <c r="AC2704" s="900"/>
    </row>
    <row r="2705" spans="9:29">
      <c r="I2705" s="900"/>
      <c r="K2705" s="900"/>
      <c r="Q2705" s="900"/>
      <c r="S2705" s="900"/>
      <c r="T2705" s="900"/>
      <c r="U2705" s="900"/>
      <c r="V2705" s="900"/>
      <c r="W2705" s="900"/>
      <c r="X2705" s="900"/>
      <c r="Z2705" s="900"/>
      <c r="AA2705" s="900"/>
      <c r="AB2705" s="900"/>
      <c r="AC2705" s="900"/>
    </row>
    <row r="2706" spans="9:29">
      <c r="I2706" s="900"/>
      <c r="K2706" s="900"/>
      <c r="Q2706" s="900"/>
      <c r="S2706" s="900"/>
      <c r="T2706" s="900"/>
      <c r="U2706" s="900"/>
      <c r="V2706" s="900"/>
      <c r="W2706" s="900"/>
      <c r="X2706" s="900"/>
      <c r="Z2706" s="900"/>
      <c r="AA2706" s="900"/>
      <c r="AB2706" s="900"/>
      <c r="AC2706" s="900"/>
    </row>
    <row r="2707" spans="9:29">
      <c r="I2707" s="900"/>
      <c r="K2707" s="900"/>
      <c r="Q2707" s="900"/>
      <c r="S2707" s="900"/>
      <c r="T2707" s="900"/>
      <c r="U2707" s="900"/>
      <c r="V2707" s="900"/>
      <c r="W2707" s="900"/>
      <c r="X2707" s="900"/>
      <c r="Z2707" s="900"/>
      <c r="AA2707" s="900"/>
      <c r="AB2707" s="900"/>
      <c r="AC2707" s="900"/>
    </row>
    <row r="2708" spans="9:29">
      <c r="I2708" s="900"/>
      <c r="K2708" s="900"/>
      <c r="Q2708" s="900"/>
      <c r="S2708" s="900"/>
      <c r="T2708" s="900"/>
      <c r="U2708" s="900"/>
      <c r="V2708" s="900"/>
      <c r="W2708" s="900"/>
      <c r="X2708" s="900"/>
      <c r="Z2708" s="900"/>
      <c r="AA2708" s="900"/>
      <c r="AB2708" s="900"/>
      <c r="AC2708" s="900"/>
    </row>
    <row r="2709" spans="9:29">
      <c r="I2709" s="900"/>
      <c r="K2709" s="900"/>
      <c r="Q2709" s="900"/>
      <c r="S2709" s="900"/>
      <c r="T2709" s="900"/>
      <c r="U2709" s="900"/>
      <c r="V2709" s="900"/>
      <c r="W2709" s="900"/>
      <c r="X2709" s="900"/>
      <c r="Z2709" s="900"/>
      <c r="AA2709" s="900"/>
      <c r="AB2709" s="900"/>
      <c r="AC2709" s="900"/>
    </row>
    <row r="2710" spans="9:29">
      <c r="I2710" s="900"/>
      <c r="K2710" s="900"/>
      <c r="Q2710" s="900"/>
      <c r="S2710" s="900"/>
      <c r="T2710" s="900"/>
      <c r="U2710" s="900"/>
      <c r="V2710" s="900"/>
      <c r="W2710" s="900"/>
      <c r="X2710" s="900"/>
      <c r="Z2710" s="900"/>
      <c r="AA2710" s="900"/>
      <c r="AB2710" s="900"/>
      <c r="AC2710" s="900"/>
    </row>
    <row r="2711" spans="9:29">
      <c r="I2711" s="900"/>
      <c r="K2711" s="900"/>
      <c r="Q2711" s="900"/>
      <c r="S2711" s="900"/>
      <c r="T2711" s="900"/>
      <c r="U2711" s="900"/>
      <c r="V2711" s="900"/>
      <c r="W2711" s="900"/>
      <c r="X2711" s="900"/>
      <c r="Z2711" s="900"/>
      <c r="AA2711" s="900"/>
      <c r="AB2711" s="900"/>
      <c r="AC2711" s="900"/>
    </row>
    <row r="2712" spans="9:29">
      <c r="I2712" s="900"/>
      <c r="K2712" s="900"/>
      <c r="Q2712" s="900"/>
      <c r="S2712" s="900"/>
      <c r="T2712" s="900"/>
      <c r="U2712" s="900"/>
      <c r="V2712" s="900"/>
      <c r="W2712" s="900"/>
      <c r="X2712" s="900"/>
      <c r="Z2712" s="900"/>
      <c r="AA2712" s="900"/>
      <c r="AB2712" s="900"/>
      <c r="AC2712" s="900"/>
    </row>
    <row r="2713" spans="9:29">
      <c r="I2713" s="900"/>
      <c r="K2713" s="900"/>
      <c r="Q2713" s="900"/>
      <c r="S2713" s="900"/>
      <c r="T2713" s="900"/>
      <c r="U2713" s="900"/>
      <c r="V2713" s="900"/>
      <c r="W2713" s="900"/>
      <c r="X2713" s="900"/>
      <c r="Z2713" s="900"/>
      <c r="AA2713" s="900"/>
      <c r="AB2713" s="900"/>
      <c r="AC2713" s="900"/>
    </row>
    <row r="2714" spans="9:29">
      <c r="I2714" s="900"/>
      <c r="K2714" s="900"/>
      <c r="Q2714" s="900"/>
      <c r="S2714" s="900"/>
      <c r="T2714" s="900"/>
      <c r="U2714" s="900"/>
      <c r="V2714" s="900"/>
      <c r="W2714" s="900"/>
      <c r="X2714" s="900"/>
      <c r="Z2714" s="900"/>
      <c r="AA2714" s="900"/>
      <c r="AB2714" s="900"/>
      <c r="AC2714" s="900"/>
    </row>
    <row r="2715" spans="9:29">
      <c r="I2715" s="900"/>
      <c r="K2715" s="900"/>
      <c r="Q2715" s="900"/>
      <c r="S2715" s="900"/>
      <c r="T2715" s="900"/>
      <c r="U2715" s="900"/>
      <c r="V2715" s="900"/>
      <c r="W2715" s="900"/>
      <c r="X2715" s="900"/>
      <c r="Z2715" s="900"/>
      <c r="AA2715" s="900"/>
      <c r="AB2715" s="900"/>
      <c r="AC2715" s="900"/>
    </row>
    <row r="2716" spans="9:29">
      <c r="I2716" s="900"/>
      <c r="K2716" s="900"/>
      <c r="Q2716" s="900"/>
      <c r="S2716" s="900"/>
      <c r="T2716" s="900"/>
      <c r="U2716" s="900"/>
      <c r="V2716" s="900"/>
      <c r="W2716" s="900"/>
      <c r="X2716" s="900"/>
      <c r="Z2716" s="900"/>
      <c r="AA2716" s="900"/>
      <c r="AB2716" s="900"/>
      <c r="AC2716" s="900"/>
    </row>
    <row r="2717" spans="9:29">
      <c r="I2717" s="900"/>
      <c r="K2717" s="900"/>
      <c r="Q2717" s="900"/>
      <c r="S2717" s="900"/>
      <c r="T2717" s="900"/>
      <c r="U2717" s="900"/>
      <c r="V2717" s="900"/>
      <c r="W2717" s="900"/>
      <c r="X2717" s="900"/>
      <c r="Z2717" s="900"/>
      <c r="AA2717" s="900"/>
      <c r="AB2717" s="900"/>
      <c r="AC2717" s="900"/>
    </row>
    <row r="2718" spans="9:29">
      <c r="I2718" s="900"/>
      <c r="K2718" s="900"/>
      <c r="Q2718" s="900"/>
      <c r="S2718" s="900"/>
      <c r="T2718" s="900"/>
      <c r="U2718" s="900"/>
      <c r="V2718" s="900"/>
      <c r="W2718" s="900"/>
      <c r="X2718" s="900"/>
      <c r="Z2718" s="900"/>
      <c r="AA2718" s="900"/>
      <c r="AB2718" s="900"/>
      <c r="AC2718" s="900"/>
    </row>
    <row r="2719" spans="9:29">
      <c r="I2719" s="900"/>
      <c r="K2719" s="900"/>
      <c r="Q2719" s="900"/>
      <c r="S2719" s="900"/>
      <c r="T2719" s="900"/>
      <c r="U2719" s="900"/>
      <c r="V2719" s="900"/>
      <c r="W2719" s="900"/>
      <c r="X2719" s="900"/>
      <c r="Z2719" s="900"/>
      <c r="AA2719" s="900"/>
      <c r="AB2719" s="900"/>
      <c r="AC2719" s="900"/>
    </row>
    <row r="2720" spans="9:29">
      <c r="I2720" s="900"/>
      <c r="K2720" s="900"/>
      <c r="Q2720" s="900"/>
      <c r="S2720" s="900"/>
      <c r="T2720" s="900"/>
      <c r="U2720" s="900"/>
      <c r="V2720" s="900"/>
      <c r="W2720" s="900"/>
      <c r="X2720" s="900"/>
      <c r="Z2720" s="900"/>
      <c r="AA2720" s="900"/>
      <c r="AB2720" s="900"/>
      <c r="AC2720" s="900"/>
    </row>
    <row r="2721" spans="9:29">
      <c r="I2721" s="900"/>
      <c r="K2721" s="900"/>
      <c r="Q2721" s="900"/>
      <c r="S2721" s="900"/>
      <c r="T2721" s="900"/>
      <c r="U2721" s="900"/>
      <c r="V2721" s="900"/>
      <c r="W2721" s="900"/>
      <c r="X2721" s="900"/>
      <c r="Z2721" s="900"/>
      <c r="AA2721" s="900"/>
      <c r="AB2721" s="900"/>
      <c r="AC2721" s="900"/>
    </row>
    <row r="2722" spans="9:29">
      <c r="I2722" s="900"/>
      <c r="K2722" s="900"/>
      <c r="Q2722" s="900"/>
      <c r="S2722" s="900"/>
      <c r="T2722" s="900"/>
      <c r="U2722" s="900"/>
      <c r="V2722" s="900"/>
      <c r="W2722" s="900"/>
      <c r="X2722" s="900"/>
      <c r="Z2722" s="900"/>
      <c r="AA2722" s="900"/>
      <c r="AB2722" s="900"/>
      <c r="AC2722" s="900"/>
    </row>
    <row r="2723" spans="9:29">
      <c r="I2723" s="900"/>
      <c r="K2723" s="900"/>
      <c r="Q2723" s="900"/>
      <c r="S2723" s="900"/>
      <c r="T2723" s="900"/>
      <c r="U2723" s="900"/>
      <c r="V2723" s="900"/>
      <c r="W2723" s="900"/>
      <c r="X2723" s="900"/>
      <c r="Z2723" s="900"/>
      <c r="AA2723" s="900"/>
      <c r="AB2723" s="900"/>
      <c r="AC2723" s="900"/>
    </row>
    <row r="2724" spans="9:29">
      <c r="I2724" s="900"/>
      <c r="K2724" s="900"/>
      <c r="Q2724" s="900"/>
      <c r="S2724" s="900"/>
      <c r="T2724" s="900"/>
      <c r="U2724" s="900"/>
      <c r="V2724" s="900"/>
      <c r="W2724" s="900"/>
      <c r="X2724" s="900"/>
      <c r="Z2724" s="900"/>
      <c r="AA2724" s="900"/>
      <c r="AB2724" s="900"/>
      <c r="AC2724" s="900"/>
    </row>
    <row r="2725" spans="9:29">
      <c r="I2725" s="900"/>
      <c r="K2725" s="900"/>
      <c r="Q2725" s="900"/>
      <c r="S2725" s="900"/>
      <c r="T2725" s="900"/>
      <c r="U2725" s="900"/>
      <c r="V2725" s="900"/>
      <c r="W2725" s="900"/>
      <c r="X2725" s="900"/>
      <c r="Z2725" s="900"/>
      <c r="AA2725" s="900"/>
      <c r="AB2725" s="900"/>
      <c r="AC2725" s="900"/>
    </row>
    <row r="2726" spans="9:29">
      <c r="I2726" s="900"/>
      <c r="K2726" s="900"/>
      <c r="Q2726" s="900"/>
      <c r="S2726" s="900"/>
      <c r="T2726" s="900"/>
      <c r="U2726" s="900"/>
      <c r="V2726" s="900"/>
      <c r="W2726" s="900"/>
      <c r="X2726" s="900"/>
      <c r="Z2726" s="900"/>
      <c r="AA2726" s="900"/>
      <c r="AB2726" s="900"/>
      <c r="AC2726" s="900"/>
    </row>
    <row r="2727" spans="9:29">
      <c r="I2727" s="900"/>
      <c r="K2727" s="900"/>
      <c r="Q2727" s="900"/>
      <c r="S2727" s="900"/>
      <c r="T2727" s="900"/>
      <c r="U2727" s="900"/>
      <c r="V2727" s="900"/>
      <c r="W2727" s="900"/>
      <c r="X2727" s="900"/>
      <c r="Z2727" s="900"/>
      <c r="AA2727" s="900"/>
      <c r="AB2727" s="900"/>
      <c r="AC2727" s="900"/>
    </row>
    <row r="2728" spans="9:29">
      <c r="I2728" s="900"/>
      <c r="K2728" s="900"/>
      <c r="Q2728" s="900"/>
      <c r="S2728" s="900"/>
      <c r="T2728" s="900"/>
      <c r="U2728" s="900"/>
      <c r="V2728" s="900"/>
      <c r="W2728" s="900"/>
      <c r="X2728" s="900"/>
      <c r="Z2728" s="900"/>
      <c r="AA2728" s="900"/>
      <c r="AB2728" s="900"/>
      <c r="AC2728" s="900"/>
    </row>
    <row r="2729" spans="9:29">
      <c r="I2729" s="900"/>
      <c r="K2729" s="900"/>
      <c r="Q2729" s="900"/>
      <c r="S2729" s="900"/>
      <c r="T2729" s="900"/>
      <c r="U2729" s="900"/>
      <c r="V2729" s="900"/>
      <c r="W2729" s="900"/>
      <c r="X2729" s="900"/>
      <c r="Z2729" s="900"/>
      <c r="AA2729" s="900"/>
      <c r="AB2729" s="900"/>
      <c r="AC2729" s="900"/>
    </row>
    <row r="2730" spans="9:29">
      <c r="I2730" s="900"/>
      <c r="K2730" s="900"/>
      <c r="Q2730" s="900"/>
      <c r="S2730" s="900"/>
      <c r="T2730" s="900"/>
      <c r="U2730" s="900"/>
      <c r="V2730" s="900"/>
      <c r="W2730" s="900"/>
      <c r="X2730" s="900"/>
      <c r="Z2730" s="900"/>
      <c r="AA2730" s="900"/>
      <c r="AB2730" s="900"/>
      <c r="AC2730" s="900"/>
    </row>
    <row r="2731" spans="9:29">
      <c r="I2731" s="900"/>
      <c r="K2731" s="900"/>
      <c r="Q2731" s="900"/>
      <c r="S2731" s="900"/>
      <c r="T2731" s="900"/>
      <c r="U2731" s="900"/>
      <c r="V2731" s="900"/>
      <c r="W2731" s="900"/>
      <c r="X2731" s="900"/>
      <c r="Z2731" s="900"/>
      <c r="AA2731" s="900"/>
      <c r="AB2731" s="900"/>
      <c r="AC2731" s="900"/>
    </row>
    <row r="2732" spans="9:29">
      <c r="I2732" s="900"/>
      <c r="K2732" s="900"/>
      <c r="Q2732" s="900"/>
      <c r="S2732" s="900"/>
      <c r="T2732" s="900"/>
      <c r="U2732" s="900"/>
      <c r="V2732" s="900"/>
      <c r="W2732" s="900"/>
      <c r="X2732" s="900"/>
      <c r="Z2732" s="900"/>
      <c r="AA2732" s="900"/>
      <c r="AB2732" s="900"/>
      <c r="AC2732" s="900"/>
    </row>
    <row r="2733" spans="9:29">
      <c r="I2733" s="900"/>
      <c r="K2733" s="900"/>
      <c r="Q2733" s="900"/>
      <c r="S2733" s="900"/>
      <c r="T2733" s="900"/>
      <c r="U2733" s="900"/>
      <c r="V2733" s="900"/>
      <c r="W2733" s="900"/>
      <c r="X2733" s="900"/>
      <c r="Z2733" s="900"/>
      <c r="AA2733" s="900"/>
      <c r="AB2733" s="900"/>
      <c r="AC2733" s="900"/>
    </row>
    <row r="2734" spans="9:29">
      <c r="I2734" s="900"/>
      <c r="K2734" s="900"/>
      <c r="Q2734" s="900"/>
      <c r="S2734" s="900"/>
      <c r="T2734" s="900"/>
      <c r="U2734" s="900"/>
      <c r="V2734" s="900"/>
      <c r="W2734" s="900"/>
      <c r="X2734" s="900"/>
      <c r="Z2734" s="900"/>
      <c r="AA2734" s="900"/>
      <c r="AB2734" s="900"/>
      <c r="AC2734" s="900"/>
    </row>
    <row r="2735" spans="9:29">
      <c r="I2735" s="900"/>
      <c r="K2735" s="900"/>
      <c r="Q2735" s="900"/>
      <c r="S2735" s="900"/>
      <c r="T2735" s="900"/>
      <c r="U2735" s="900"/>
      <c r="V2735" s="900"/>
      <c r="W2735" s="900"/>
      <c r="X2735" s="900"/>
      <c r="Z2735" s="900"/>
      <c r="AA2735" s="900"/>
      <c r="AB2735" s="900"/>
      <c r="AC2735" s="900"/>
    </row>
    <row r="2736" spans="9:29">
      <c r="I2736" s="900"/>
      <c r="K2736" s="900"/>
      <c r="Q2736" s="900"/>
      <c r="S2736" s="900"/>
      <c r="T2736" s="900"/>
      <c r="U2736" s="900"/>
      <c r="V2736" s="900"/>
      <c r="W2736" s="900"/>
      <c r="X2736" s="900"/>
      <c r="Z2736" s="900"/>
      <c r="AA2736" s="900"/>
      <c r="AB2736" s="900"/>
      <c r="AC2736" s="900"/>
    </row>
    <row r="2737" spans="9:29">
      <c r="I2737" s="900"/>
      <c r="K2737" s="900"/>
      <c r="Q2737" s="900"/>
      <c r="S2737" s="900"/>
      <c r="T2737" s="900"/>
      <c r="U2737" s="900"/>
      <c r="V2737" s="900"/>
      <c r="W2737" s="900"/>
      <c r="X2737" s="900"/>
      <c r="Z2737" s="900"/>
      <c r="AA2737" s="900"/>
      <c r="AB2737" s="900"/>
      <c r="AC2737" s="900"/>
    </row>
    <row r="2738" spans="9:29">
      <c r="I2738" s="900"/>
      <c r="K2738" s="900"/>
      <c r="Q2738" s="900"/>
      <c r="S2738" s="900"/>
      <c r="T2738" s="900"/>
      <c r="U2738" s="900"/>
      <c r="V2738" s="900"/>
      <c r="W2738" s="900"/>
      <c r="X2738" s="900"/>
      <c r="Z2738" s="900"/>
      <c r="AA2738" s="900"/>
      <c r="AB2738" s="900"/>
      <c r="AC2738" s="900"/>
    </row>
    <row r="2739" spans="9:29">
      <c r="I2739" s="900"/>
      <c r="K2739" s="900"/>
      <c r="Q2739" s="900"/>
      <c r="S2739" s="900"/>
      <c r="T2739" s="900"/>
      <c r="U2739" s="900"/>
      <c r="V2739" s="900"/>
      <c r="W2739" s="900"/>
      <c r="X2739" s="900"/>
      <c r="Z2739" s="900"/>
      <c r="AA2739" s="900"/>
      <c r="AB2739" s="900"/>
      <c r="AC2739" s="900"/>
    </row>
    <row r="2740" spans="9:29">
      <c r="I2740" s="900"/>
      <c r="K2740" s="900"/>
      <c r="Q2740" s="900"/>
      <c r="S2740" s="900"/>
      <c r="T2740" s="900"/>
      <c r="U2740" s="900"/>
      <c r="V2740" s="900"/>
      <c r="W2740" s="900"/>
      <c r="X2740" s="900"/>
      <c r="Z2740" s="900"/>
      <c r="AA2740" s="900"/>
      <c r="AB2740" s="900"/>
      <c r="AC2740" s="900"/>
    </row>
    <row r="2741" spans="9:29">
      <c r="I2741" s="900"/>
      <c r="K2741" s="900"/>
      <c r="Q2741" s="900"/>
      <c r="S2741" s="900"/>
      <c r="T2741" s="900"/>
      <c r="U2741" s="900"/>
      <c r="V2741" s="900"/>
      <c r="W2741" s="900"/>
      <c r="X2741" s="900"/>
      <c r="Z2741" s="900"/>
      <c r="AA2741" s="900"/>
      <c r="AB2741" s="900"/>
      <c r="AC2741" s="900"/>
    </row>
    <row r="2742" spans="9:29">
      <c r="I2742" s="900"/>
      <c r="K2742" s="900"/>
      <c r="Q2742" s="900"/>
      <c r="S2742" s="900"/>
      <c r="T2742" s="900"/>
      <c r="U2742" s="900"/>
      <c r="V2742" s="900"/>
      <c r="W2742" s="900"/>
      <c r="X2742" s="900"/>
      <c r="Z2742" s="900"/>
      <c r="AA2742" s="900"/>
      <c r="AB2742" s="900"/>
      <c r="AC2742" s="900"/>
    </row>
    <row r="2743" spans="9:29">
      <c r="I2743" s="900"/>
      <c r="K2743" s="900"/>
      <c r="Q2743" s="900"/>
      <c r="S2743" s="900"/>
      <c r="T2743" s="900"/>
      <c r="U2743" s="900"/>
      <c r="V2743" s="900"/>
      <c r="W2743" s="900"/>
      <c r="X2743" s="900"/>
      <c r="Z2743" s="900"/>
      <c r="AA2743" s="900"/>
      <c r="AB2743" s="900"/>
      <c r="AC2743" s="900"/>
    </row>
    <row r="2744" spans="9:29">
      <c r="I2744" s="900"/>
      <c r="K2744" s="900"/>
      <c r="Q2744" s="900"/>
      <c r="S2744" s="900"/>
      <c r="T2744" s="900"/>
      <c r="U2744" s="900"/>
      <c r="V2744" s="900"/>
      <c r="W2744" s="900"/>
      <c r="X2744" s="900"/>
      <c r="Z2744" s="900"/>
      <c r="AA2744" s="900"/>
      <c r="AB2744" s="900"/>
      <c r="AC2744" s="900"/>
    </row>
    <row r="2745" spans="9:29">
      <c r="I2745" s="900"/>
      <c r="K2745" s="900"/>
      <c r="Q2745" s="900"/>
      <c r="S2745" s="900"/>
      <c r="T2745" s="900"/>
      <c r="U2745" s="900"/>
      <c r="V2745" s="900"/>
      <c r="W2745" s="900"/>
      <c r="X2745" s="900"/>
      <c r="Z2745" s="900"/>
      <c r="AA2745" s="900"/>
      <c r="AB2745" s="900"/>
      <c r="AC2745" s="900"/>
    </row>
    <row r="2746" spans="9:29">
      <c r="I2746" s="900"/>
      <c r="K2746" s="900"/>
      <c r="Q2746" s="900"/>
      <c r="S2746" s="900"/>
      <c r="T2746" s="900"/>
      <c r="U2746" s="900"/>
      <c r="V2746" s="900"/>
      <c r="W2746" s="900"/>
      <c r="X2746" s="900"/>
      <c r="Z2746" s="900"/>
      <c r="AA2746" s="900"/>
      <c r="AB2746" s="900"/>
      <c r="AC2746" s="900"/>
    </row>
    <row r="2747" spans="9:29">
      <c r="I2747" s="900"/>
      <c r="K2747" s="900"/>
      <c r="Q2747" s="900"/>
      <c r="S2747" s="900"/>
      <c r="T2747" s="900"/>
      <c r="U2747" s="900"/>
      <c r="V2747" s="900"/>
      <c r="W2747" s="900"/>
      <c r="X2747" s="900"/>
      <c r="Z2747" s="900"/>
      <c r="AA2747" s="900"/>
      <c r="AB2747" s="900"/>
      <c r="AC2747" s="900"/>
    </row>
    <row r="2748" spans="9:29">
      <c r="I2748" s="900"/>
      <c r="K2748" s="900"/>
      <c r="Q2748" s="900"/>
      <c r="S2748" s="900"/>
      <c r="T2748" s="900"/>
      <c r="U2748" s="900"/>
      <c r="V2748" s="900"/>
      <c r="W2748" s="900"/>
      <c r="X2748" s="900"/>
      <c r="Z2748" s="900"/>
      <c r="AA2748" s="900"/>
      <c r="AB2748" s="900"/>
      <c r="AC2748" s="900"/>
    </row>
    <row r="2749" spans="9:29">
      <c r="I2749" s="900"/>
      <c r="K2749" s="900"/>
      <c r="Q2749" s="900"/>
      <c r="S2749" s="900"/>
      <c r="T2749" s="900"/>
      <c r="U2749" s="900"/>
      <c r="V2749" s="900"/>
      <c r="W2749" s="900"/>
      <c r="X2749" s="900"/>
      <c r="Z2749" s="900"/>
      <c r="AA2749" s="900"/>
      <c r="AB2749" s="900"/>
      <c r="AC2749" s="900"/>
    </row>
    <row r="2750" spans="9:29">
      <c r="I2750" s="900"/>
      <c r="K2750" s="900"/>
      <c r="Q2750" s="900"/>
      <c r="S2750" s="900"/>
      <c r="T2750" s="900"/>
      <c r="U2750" s="900"/>
      <c r="V2750" s="900"/>
      <c r="W2750" s="900"/>
      <c r="X2750" s="900"/>
      <c r="Z2750" s="900"/>
      <c r="AA2750" s="900"/>
      <c r="AB2750" s="900"/>
      <c r="AC2750" s="900"/>
    </row>
    <row r="2751" spans="9:29">
      <c r="I2751" s="900"/>
      <c r="K2751" s="900"/>
      <c r="Q2751" s="900"/>
      <c r="S2751" s="900"/>
      <c r="T2751" s="900"/>
      <c r="U2751" s="900"/>
      <c r="V2751" s="900"/>
      <c r="W2751" s="900"/>
      <c r="X2751" s="900"/>
      <c r="Z2751" s="900"/>
      <c r="AA2751" s="900"/>
      <c r="AB2751" s="900"/>
      <c r="AC2751" s="900"/>
    </row>
    <row r="2752" spans="9:29">
      <c r="I2752" s="900"/>
      <c r="K2752" s="900"/>
      <c r="Q2752" s="900"/>
      <c r="S2752" s="900"/>
      <c r="T2752" s="900"/>
      <c r="U2752" s="900"/>
      <c r="V2752" s="900"/>
      <c r="W2752" s="900"/>
      <c r="X2752" s="900"/>
      <c r="Z2752" s="900"/>
      <c r="AA2752" s="900"/>
      <c r="AB2752" s="900"/>
      <c r="AC2752" s="900"/>
    </row>
    <row r="2753" spans="9:29">
      <c r="I2753" s="900"/>
      <c r="K2753" s="900"/>
      <c r="Q2753" s="900"/>
      <c r="S2753" s="900"/>
      <c r="T2753" s="900"/>
      <c r="U2753" s="900"/>
      <c r="V2753" s="900"/>
      <c r="W2753" s="900"/>
      <c r="X2753" s="900"/>
      <c r="Z2753" s="900"/>
      <c r="AA2753" s="900"/>
      <c r="AB2753" s="900"/>
      <c r="AC2753" s="900"/>
    </row>
    <row r="2754" spans="9:29">
      <c r="I2754" s="900"/>
      <c r="K2754" s="900"/>
      <c r="Q2754" s="900"/>
      <c r="S2754" s="900"/>
      <c r="T2754" s="900"/>
      <c r="U2754" s="900"/>
      <c r="V2754" s="900"/>
      <c r="W2754" s="900"/>
      <c r="X2754" s="900"/>
      <c r="Z2754" s="900"/>
      <c r="AA2754" s="900"/>
      <c r="AB2754" s="900"/>
      <c r="AC2754" s="900"/>
    </row>
    <row r="2755" spans="9:29">
      <c r="I2755" s="900"/>
      <c r="K2755" s="900"/>
      <c r="Q2755" s="900"/>
      <c r="S2755" s="900"/>
      <c r="T2755" s="900"/>
      <c r="U2755" s="900"/>
      <c r="V2755" s="900"/>
      <c r="W2755" s="900"/>
      <c r="X2755" s="900"/>
      <c r="Z2755" s="900"/>
      <c r="AA2755" s="900"/>
      <c r="AB2755" s="900"/>
      <c r="AC2755" s="900"/>
    </row>
    <row r="2756" spans="9:29">
      <c r="I2756" s="900"/>
      <c r="K2756" s="900"/>
      <c r="Q2756" s="900"/>
      <c r="S2756" s="900"/>
      <c r="T2756" s="900"/>
      <c r="U2756" s="900"/>
      <c r="V2756" s="900"/>
      <c r="W2756" s="900"/>
      <c r="X2756" s="900"/>
      <c r="Z2756" s="900"/>
      <c r="AA2756" s="900"/>
      <c r="AB2756" s="900"/>
      <c r="AC2756" s="900"/>
    </row>
    <row r="2757" spans="9:29">
      <c r="I2757" s="900"/>
      <c r="K2757" s="900"/>
      <c r="Q2757" s="900"/>
      <c r="S2757" s="900"/>
      <c r="T2757" s="900"/>
      <c r="U2757" s="900"/>
      <c r="V2757" s="900"/>
      <c r="W2757" s="900"/>
      <c r="X2757" s="900"/>
      <c r="Z2757" s="900"/>
      <c r="AA2757" s="900"/>
      <c r="AB2757" s="900"/>
      <c r="AC2757" s="900"/>
    </row>
    <row r="2758" spans="9:29">
      <c r="I2758" s="900"/>
      <c r="K2758" s="900"/>
      <c r="Q2758" s="900"/>
      <c r="S2758" s="900"/>
      <c r="T2758" s="900"/>
      <c r="U2758" s="900"/>
      <c r="V2758" s="900"/>
      <c r="W2758" s="900"/>
      <c r="X2758" s="900"/>
      <c r="Z2758" s="900"/>
      <c r="AA2758" s="900"/>
      <c r="AB2758" s="900"/>
      <c r="AC2758" s="900"/>
    </row>
    <row r="2759" spans="9:29">
      <c r="I2759" s="900"/>
      <c r="K2759" s="900"/>
      <c r="Q2759" s="900"/>
      <c r="S2759" s="900"/>
      <c r="T2759" s="900"/>
      <c r="U2759" s="900"/>
      <c r="V2759" s="900"/>
      <c r="W2759" s="900"/>
      <c r="X2759" s="900"/>
      <c r="Z2759" s="900"/>
      <c r="AA2759" s="900"/>
      <c r="AB2759" s="900"/>
      <c r="AC2759" s="900"/>
    </row>
    <row r="2760" spans="9:29">
      <c r="I2760" s="900"/>
      <c r="K2760" s="900"/>
      <c r="Q2760" s="900"/>
      <c r="S2760" s="900"/>
      <c r="T2760" s="900"/>
      <c r="U2760" s="900"/>
      <c r="V2760" s="900"/>
      <c r="W2760" s="900"/>
      <c r="X2760" s="900"/>
      <c r="Z2760" s="900"/>
      <c r="AA2760" s="900"/>
      <c r="AB2760" s="900"/>
      <c r="AC2760" s="900"/>
    </row>
    <row r="2761" spans="9:29">
      <c r="I2761" s="900"/>
      <c r="K2761" s="900"/>
      <c r="Q2761" s="900"/>
      <c r="S2761" s="900"/>
      <c r="T2761" s="900"/>
      <c r="U2761" s="900"/>
      <c r="V2761" s="900"/>
      <c r="W2761" s="900"/>
      <c r="X2761" s="900"/>
      <c r="Z2761" s="900"/>
      <c r="AA2761" s="900"/>
      <c r="AB2761" s="900"/>
      <c r="AC2761" s="900"/>
    </row>
    <row r="2762" spans="9:29">
      <c r="I2762" s="900"/>
      <c r="K2762" s="900"/>
      <c r="Q2762" s="900"/>
      <c r="S2762" s="900"/>
      <c r="T2762" s="900"/>
      <c r="U2762" s="900"/>
      <c r="V2762" s="900"/>
      <c r="W2762" s="900"/>
      <c r="X2762" s="900"/>
      <c r="Z2762" s="900"/>
      <c r="AA2762" s="900"/>
      <c r="AB2762" s="900"/>
      <c r="AC2762" s="900"/>
    </row>
    <row r="2763" spans="9:29">
      <c r="I2763" s="900"/>
      <c r="K2763" s="900"/>
      <c r="Q2763" s="900"/>
      <c r="S2763" s="900"/>
      <c r="T2763" s="900"/>
      <c r="U2763" s="900"/>
      <c r="V2763" s="900"/>
      <c r="W2763" s="900"/>
      <c r="X2763" s="900"/>
      <c r="Z2763" s="900"/>
      <c r="AA2763" s="900"/>
      <c r="AB2763" s="900"/>
      <c r="AC2763" s="900"/>
    </row>
    <row r="2764" spans="9:29">
      <c r="I2764" s="900"/>
      <c r="K2764" s="900"/>
      <c r="Q2764" s="900"/>
      <c r="S2764" s="900"/>
      <c r="T2764" s="900"/>
      <c r="U2764" s="900"/>
      <c r="V2764" s="900"/>
      <c r="W2764" s="900"/>
      <c r="X2764" s="900"/>
      <c r="Z2764" s="900"/>
      <c r="AA2764" s="900"/>
      <c r="AB2764" s="900"/>
      <c r="AC2764" s="900"/>
    </row>
    <row r="2765" spans="9:29">
      <c r="I2765" s="900"/>
      <c r="K2765" s="900"/>
      <c r="Q2765" s="900"/>
      <c r="S2765" s="900"/>
      <c r="T2765" s="900"/>
      <c r="U2765" s="900"/>
      <c r="V2765" s="900"/>
      <c r="W2765" s="900"/>
      <c r="X2765" s="900"/>
      <c r="Z2765" s="900"/>
      <c r="AA2765" s="900"/>
      <c r="AB2765" s="900"/>
      <c r="AC2765" s="900"/>
    </row>
    <row r="2766" spans="9:29">
      <c r="I2766" s="900"/>
      <c r="K2766" s="900"/>
      <c r="Q2766" s="900"/>
      <c r="S2766" s="900"/>
      <c r="T2766" s="900"/>
      <c r="U2766" s="900"/>
      <c r="V2766" s="900"/>
      <c r="W2766" s="900"/>
      <c r="X2766" s="900"/>
      <c r="Z2766" s="900"/>
      <c r="AA2766" s="900"/>
      <c r="AB2766" s="900"/>
      <c r="AC2766" s="900"/>
    </row>
    <row r="2767" spans="9:29">
      <c r="I2767" s="900"/>
      <c r="K2767" s="900"/>
      <c r="Q2767" s="900"/>
      <c r="S2767" s="900"/>
      <c r="T2767" s="900"/>
      <c r="U2767" s="900"/>
      <c r="V2767" s="900"/>
      <c r="W2767" s="900"/>
      <c r="X2767" s="900"/>
      <c r="Z2767" s="900"/>
      <c r="AA2767" s="900"/>
      <c r="AB2767" s="900"/>
      <c r="AC2767" s="900"/>
    </row>
    <row r="2768" spans="9:29">
      <c r="I2768" s="900"/>
      <c r="K2768" s="900"/>
      <c r="Q2768" s="900"/>
      <c r="S2768" s="900"/>
      <c r="T2768" s="900"/>
      <c r="U2768" s="900"/>
      <c r="V2768" s="900"/>
      <c r="W2768" s="900"/>
      <c r="X2768" s="900"/>
      <c r="Z2768" s="900"/>
      <c r="AA2768" s="900"/>
      <c r="AB2768" s="900"/>
      <c r="AC2768" s="900"/>
    </row>
    <row r="2769" spans="9:29">
      <c r="I2769" s="900"/>
      <c r="K2769" s="900"/>
      <c r="Q2769" s="900"/>
      <c r="S2769" s="900"/>
      <c r="T2769" s="900"/>
      <c r="U2769" s="900"/>
      <c r="V2769" s="900"/>
      <c r="W2769" s="900"/>
      <c r="X2769" s="900"/>
      <c r="Z2769" s="900"/>
      <c r="AA2769" s="900"/>
      <c r="AB2769" s="900"/>
      <c r="AC2769" s="900"/>
    </row>
    <row r="2770" spans="9:29">
      <c r="I2770" s="900"/>
      <c r="K2770" s="900"/>
      <c r="Q2770" s="900"/>
      <c r="S2770" s="900"/>
      <c r="T2770" s="900"/>
      <c r="U2770" s="900"/>
      <c r="V2770" s="900"/>
      <c r="W2770" s="900"/>
      <c r="X2770" s="900"/>
      <c r="Z2770" s="900"/>
      <c r="AA2770" s="900"/>
      <c r="AB2770" s="900"/>
      <c r="AC2770" s="900"/>
    </row>
    <row r="2771" spans="9:29">
      <c r="I2771" s="900"/>
      <c r="K2771" s="900"/>
      <c r="Q2771" s="900"/>
      <c r="S2771" s="900"/>
      <c r="T2771" s="900"/>
      <c r="U2771" s="900"/>
      <c r="V2771" s="900"/>
      <c r="W2771" s="900"/>
      <c r="X2771" s="900"/>
      <c r="Z2771" s="900"/>
      <c r="AA2771" s="900"/>
      <c r="AB2771" s="900"/>
      <c r="AC2771" s="900"/>
    </row>
    <row r="2772" spans="9:29">
      <c r="I2772" s="900"/>
      <c r="K2772" s="900"/>
      <c r="Q2772" s="900"/>
      <c r="S2772" s="900"/>
      <c r="T2772" s="900"/>
      <c r="U2772" s="900"/>
      <c r="V2772" s="900"/>
      <c r="W2772" s="900"/>
      <c r="X2772" s="900"/>
      <c r="Z2772" s="900"/>
      <c r="AA2772" s="900"/>
      <c r="AB2772" s="900"/>
      <c r="AC2772" s="900"/>
    </row>
    <row r="2773" spans="9:29">
      <c r="I2773" s="900"/>
      <c r="K2773" s="900"/>
      <c r="Q2773" s="900"/>
      <c r="S2773" s="900"/>
      <c r="T2773" s="900"/>
      <c r="U2773" s="900"/>
      <c r="V2773" s="900"/>
      <c r="W2773" s="900"/>
      <c r="X2773" s="900"/>
      <c r="Z2773" s="900"/>
      <c r="AA2773" s="900"/>
      <c r="AB2773" s="900"/>
      <c r="AC2773" s="900"/>
    </row>
    <row r="2774" spans="9:29">
      <c r="I2774" s="900"/>
      <c r="K2774" s="900"/>
      <c r="Q2774" s="900"/>
      <c r="S2774" s="900"/>
      <c r="T2774" s="900"/>
      <c r="U2774" s="900"/>
      <c r="V2774" s="900"/>
      <c r="W2774" s="900"/>
      <c r="X2774" s="900"/>
      <c r="Z2774" s="900"/>
      <c r="AA2774" s="900"/>
      <c r="AB2774" s="900"/>
      <c r="AC2774" s="900"/>
    </row>
    <row r="2775" spans="9:29">
      <c r="I2775" s="900"/>
      <c r="K2775" s="900"/>
      <c r="Q2775" s="900"/>
      <c r="S2775" s="900"/>
      <c r="T2775" s="900"/>
      <c r="U2775" s="900"/>
      <c r="V2775" s="900"/>
      <c r="W2775" s="900"/>
      <c r="X2775" s="900"/>
      <c r="Z2775" s="900"/>
      <c r="AA2775" s="900"/>
      <c r="AB2775" s="900"/>
      <c r="AC2775" s="900"/>
    </row>
    <row r="2776" spans="9:29">
      <c r="I2776" s="900"/>
      <c r="K2776" s="900"/>
      <c r="Q2776" s="900"/>
      <c r="S2776" s="900"/>
      <c r="T2776" s="900"/>
      <c r="U2776" s="900"/>
      <c r="V2776" s="900"/>
      <c r="W2776" s="900"/>
      <c r="X2776" s="900"/>
      <c r="Z2776" s="900"/>
      <c r="AA2776" s="900"/>
      <c r="AB2776" s="900"/>
      <c r="AC2776" s="900"/>
    </row>
    <row r="2777" spans="9:29">
      <c r="I2777" s="900"/>
      <c r="K2777" s="900"/>
      <c r="Q2777" s="900"/>
      <c r="S2777" s="900"/>
      <c r="T2777" s="900"/>
      <c r="U2777" s="900"/>
      <c r="V2777" s="900"/>
      <c r="W2777" s="900"/>
      <c r="X2777" s="900"/>
      <c r="Z2777" s="900"/>
      <c r="AA2777" s="900"/>
      <c r="AB2777" s="900"/>
      <c r="AC2777" s="900"/>
    </row>
    <row r="2778" spans="9:29">
      <c r="I2778" s="900"/>
      <c r="K2778" s="900"/>
      <c r="Q2778" s="900"/>
      <c r="S2778" s="900"/>
      <c r="T2778" s="900"/>
      <c r="U2778" s="900"/>
      <c r="V2778" s="900"/>
      <c r="W2778" s="900"/>
      <c r="X2778" s="900"/>
      <c r="Z2778" s="900"/>
      <c r="AA2778" s="900"/>
      <c r="AB2778" s="900"/>
      <c r="AC2778" s="900"/>
    </row>
    <row r="2779" spans="9:29">
      <c r="I2779" s="900"/>
      <c r="K2779" s="900"/>
      <c r="Q2779" s="900"/>
      <c r="S2779" s="900"/>
      <c r="T2779" s="900"/>
      <c r="U2779" s="900"/>
      <c r="V2779" s="900"/>
      <c r="W2779" s="900"/>
      <c r="X2779" s="900"/>
      <c r="Z2779" s="900"/>
      <c r="AA2779" s="900"/>
      <c r="AB2779" s="900"/>
      <c r="AC2779" s="900"/>
    </row>
    <row r="2780" spans="9:29">
      <c r="I2780" s="900"/>
      <c r="K2780" s="900"/>
      <c r="Q2780" s="900"/>
      <c r="S2780" s="900"/>
      <c r="T2780" s="900"/>
      <c r="U2780" s="900"/>
      <c r="V2780" s="900"/>
      <c r="W2780" s="900"/>
      <c r="X2780" s="900"/>
      <c r="Z2780" s="900"/>
      <c r="AA2780" s="900"/>
      <c r="AB2780" s="900"/>
      <c r="AC2780" s="900"/>
    </row>
    <row r="2781" spans="9:29">
      <c r="I2781" s="900"/>
      <c r="K2781" s="900"/>
      <c r="Q2781" s="900"/>
      <c r="S2781" s="900"/>
      <c r="T2781" s="900"/>
      <c r="U2781" s="900"/>
      <c r="V2781" s="900"/>
      <c r="W2781" s="900"/>
      <c r="X2781" s="900"/>
      <c r="Z2781" s="900"/>
      <c r="AA2781" s="900"/>
      <c r="AB2781" s="900"/>
      <c r="AC2781" s="900"/>
    </row>
    <row r="2782" spans="9:29">
      <c r="I2782" s="900"/>
      <c r="K2782" s="900"/>
      <c r="Q2782" s="900"/>
      <c r="S2782" s="900"/>
      <c r="T2782" s="900"/>
      <c r="U2782" s="900"/>
      <c r="V2782" s="900"/>
      <c r="W2782" s="900"/>
      <c r="X2782" s="900"/>
      <c r="Z2782" s="900"/>
      <c r="AA2782" s="900"/>
      <c r="AB2782" s="900"/>
      <c r="AC2782" s="900"/>
    </row>
    <row r="2783" spans="9:29">
      <c r="I2783" s="900"/>
      <c r="K2783" s="900"/>
      <c r="Q2783" s="900"/>
      <c r="S2783" s="900"/>
      <c r="T2783" s="900"/>
      <c r="U2783" s="900"/>
      <c r="V2783" s="900"/>
      <c r="W2783" s="900"/>
      <c r="X2783" s="900"/>
      <c r="Z2783" s="900"/>
      <c r="AA2783" s="900"/>
      <c r="AB2783" s="900"/>
      <c r="AC2783" s="900"/>
    </row>
    <row r="2784" spans="9:29">
      <c r="I2784" s="900"/>
      <c r="K2784" s="900"/>
      <c r="Q2784" s="900"/>
      <c r="S2784" s="900"/>
      <c r="T2784" s="900"/>
      <c r="U2784" s="900"/>
      <c r="V2784" s="900"/>
      <c r="W2784" s="900"/>
      <c r="X2784" s="900"/>
      <c r="Z2784" s="900"/>
      <c r="AA2784" s="900"/>
      <c r="AB2784" s="900"/>
      <c r="AC2784" s="900"/>
    </row>
    <row r="2785" spans="9:29">
      <c r="I2785" s="900"/>
      <c r="K2785" s="900"/>
      <c r="Q2785" s="900"/>
      <c r="S2785" s="900"/>
      <c r="T2785" s="900"/>
      <c r="U2785" s="900"/>
      <c r="V2785" s="900"/>
      <c r="W2785" s="900"/>
      <c r="X2785" s="900"/>
      <c r="Z2785" s="900"/>
      <c r="AA2785" s="900"/>
      <c r="AB2785" s="900"/>
      <c r="AC2785" s="900"/>
    </row>
    <row r="2786" spans="9:29">
      <c r="I2786" s="900"/>
      <c r="K2786" s="900"/>
      <c r="Q2786" s="900"/>
      <c r="S2786" s="900"/>
      <c r="T2786" s="900"/>
      <c r="U2786" s="900"/>
      <c r="V2786" s="900"/>
      <c r="W2786" s="900"/>
      <c r="X2786" s="900"/>
      <c r="Z2786" s="900"/>
      <c r="AA2786" s="900"/>
      <c r="AB2786" s="900"/>
      <c r="AC2786" s="900"/>
    </row>
    <row r="2787" spans="9:29">
      <c r="I2787" s="900"/>
      <c r="K2787" s="900"/>
      <c r="Q2787" s="900"/>
      <c r="S2787" s="900"/>
      <c r="T2787" s="900"/>
      <c r="U2787" s="900"/>
      <c r="V2787" s="900"/>
      <c r="W2787" s="900"/>
      <c r="X2787" s="900"/>
      <c r="Z2787" s="900"/>
      <c r="AA2787" s="900"/>
      <c r="AB2787" s="900"/>
      <c r="AC2787" s="900"/>
    </row>
    <row r="2788" spans="9:29">
      <c r="I2788" s="900"/>
      <c r="K2788" s="900"/>
      <c r="Q2788" s="900"/>
      <c r="S2788" s="900"/>
      <c r="T2788" s="900"/>
      <c r="U2788" s="900"/>
      <c r="V2788" s="900"/>
      <c r="W2788" s="900"/>
      <c r="X2788" s="900"/>
      <c r="Z2788" s="900"/>
      <c r="AA2788" s="900"/>
      <c r="AB2788" s="900"/>
      <c r="AC2788" s="900"/>
    </row>
    <row r="2789" spans="9:29">
      <c r="I2789" s="900"/>
      <c r="K2789" s="900"/>
      <c r="Q2789" s="900"/>
      <c r="S2789" s="900"/>
      <c r="T2789" s="900"/>
      <c r="U2789" s="900"/>
      <c r="V2789" s="900"/>
      <c r="W2789" s="900"/>
      <c r="X2789" s="900"/>
      <c r="Z2789" s="900"/>
      <c r="AA2789" s="900"/>
      <c r="AB2789" s="900"/>
      <c r="AC2789" s="900"/>
    </row>
    <row r="2790" spans="9:29">
      <c r="I2790" s="900"/>
      <c r="K2790" s="900"/>
      <c r="Q2790" s="900"/>
      <c r="S2790" s="900"/>
      <c r="T2790" s="900"/>
      <c r="U2790" s="900"/>
      <c r="V2790" s="900"/>
      <c r="W2790" s="900"/>
      <c r="X2790" s="900"/>
      <c r="Z2790" s="900"/>
      <c r="AA2790" s="900"/>
      <c r="AB2790" s="900"/>
      <c r="AC2790" s="900"/>
    </row>
    <row r="2791" spans="9:29">
      <c r="I2791" s="900"/>
      <c r="K2791" s="900"/>
      <c r="Q2791" s="900"/>
      <c r="S2791" s="900"/>
      <c r="T2791" s="900"/>
      <c r="U2791" s="900"/>
      <c r="V2791" s="900"/>
      <c r="W2791" s="900"/>
      <c r="X2791" s="900"/>
      <c r="Z2791" s="900"/>
      <c r="AA2791" s="900"/>
      <c r="AB2791" s="900"/>
      <c r="AC2791" s="900"/>
    </row>
    <row r="2792" spans="9:29">
      <c r="I2792" s="900"/>
      <c r="K2792" s="900"/>
      <c r="Q2792" s="900"/>
      <c r="S2792" s="900"/>
      <c r="T2792" s="900"/>
      <c r="U2792" s="900"/>
      <c r="V2792" s="900"/>
      <c r="W2792" s="900"/>
      <c r="X2792" s="900"/>
      <c r="Z2792" s="900"/>
      <c r="AA2792" s="900"/>
      <c r="AB2792" s="900"/>
      <c r="AC2792" s="900"/>
    </row>
    <row r="2793" spans="9:29">
      <c r="I2793" s="900"/>
      <c r="K2793" s="900"/>
      <c r="Q2793" s="900"/>
      <c r="S2793" s="900"/>
      <c r="T2793" s="900"/>
      <c r="U2793" s="900"/>
      <c r="V2793" s="900"/>
      <c r="W2793" s="900"/>
      <c r="X2793" s="900"/>
      <c r="Z2793" s="900"/>
      <c r="AA2793" s="900"/>
      <c r="AB2793" s="900"/>
      <c r="AC2793" s="900"/>
    </row>
    <row r="2794" spans="9:29">
      <c r="I2794" s="900"/>
      <c r="K2794" s="900"/>
      <c r="Q2794" s="900"/>
      <c r="S2794" s="900"/>
      <c r="T2794" s="900"/>
      <c r="U2794" s="900"/>
      <c r="V2794" s="900"/>
      <c r="W2794" s="900"/>
      <c r="X2794" s="900"/>
      <c r="Z2794" s="900"/>
      <c r="AA2794" s="900"/>
      <c r="AB2794" s="900"/>
      <c r="AC2794" s="900"/>
    </row>
    <row r="2795" spans="9:29">
      <c r="I2795" s="900"/>
      <c r="K2795" s="900"/>
      <c r="Q2795" s="900"/>
      <c r="S2795" s="900"/>
      <c r="T2795" s="900"/>
      <c r="U2795" s="900"/>
      <c r="V2795" s="900"/>
      <c r="W2795" s="900"/>
      <c r="X2795" s="900"/>
      <c r="Z2795" s="900"/>
      <c r="AA2795" s="900"/>
      <c r="AB2795" s="900"/>
      <c r="AC2795" s="900"/>
    </row>
    <row r="2796" spans="9:29">
      <c r="I2796" s="900"/>
      <c r="K2796" s="900"/>
      <c r="Q2796" s="900"/>
      <c r="S2796" s="900"/>
      <c r="T2796" s="900"/>
      <c r="U2796" s="900"/>
      <c r="V2796" s="900"/>
      <c r="W2796" s="900"/>
      <c r="X2796" s="900"/>
      <c r="Z2796" s="900"/>
      <c r="AA2796" s="900"/>
      <c r="AB2796" s="900"/>
      <c r="AC2796" s="900"/>
    </row>
    <row r="2797" spans="9:29">
      <c r="I2797" s="900"/>
      <c r="K2797" s="900"/>
      <c r="Q2797" s="900"/>
      <c r="S2797" s="900"/>
      <c r="T2797" s="900"/>
      <c r="U2797" s="900"/>
      <c r="V2797" s="900"/>
      <c r="W2797" s="900"/>
      <c r="X2797" s="900"/>
      <c r="Z2797" s="900"/>
      <c r="AA2797" s="900"/>
      <c r="AB2797" s="900"/>
      <c r="AC2797" s="900"/>
    </row>
    <row r="2798" spans="9:29">
      <c r="I2798" s="900"/>
      <c r="K2798" s="900"/>
      <c r="Q2798" s="900"/>
      <c r="S2798" s="900"/>
      <c r="T2798" s="900"/>
      <c r="U2798" s="900"/>
      <c r="V2798" s="900"/>
      <c r="W2798" s="900"/>
      <c r="X2798" s="900"/>
      <c r="Z2798" s="900"/>
      <c r="AA2798" s="900"/>
      <c r="AB2798" s="900"/>
      <c r="AC2798" s="900"/>
    </row>
    <row r="2799" spans="9:29">
      <c r="I2799" s="900"/>
      <c r="K2799" s="900"/>
      <c r="Q2799" s="900"/>
      <c r="S2799" s="900"/>
      <c r="T2799" s="900"/>
      <c r="U2799" s="900"/>
      <c r="V2799" s="900"/>
      <c r="W2799" s="900"/>
      <c r="X2799" s="900"/>
      <c r="Z2799" s="900"/>
      <c r="AA2799" s="900"/>
      <c r="AB2799" s="900"/>
      <c r="AC2799" s="900"/>
    </row>
    <row r="2800" spans="9:29">
      <c r="I2800" s="900"/>
      <c r="K2800" s="900"/>
      <c r="Q2800" s="900"/>
      <c r="S2800" s="900"/>
      <c r="T2800" s="900"/>
      <c r="U2800" s="900"/>
      <c r="V2800" s="900"/>
      <c r="W2800" s="900"/>
      <c r="X2800" s="900"/>
      <c r="Z2800" s="900"/>
      <c r="AA2800" s="900"/>
      <c r="AB2800" s="900"/>
      <c r="AC2800" s="900"/>
    </row>
    <row r="2801" spans="9:29">
      <c r="I2801" s="900"/>
      <c r="K2801" s="900"/>
      <c r="Q2801" s="900"/>
      <c r="S2801" s="900"/>
      <c r="T2801" s="900"/>
      <c r="U2801" s="900"/>
      <c r="V2801" s="900"/>
      <c r="W2801" s="900"/>
      <c r="X2801" s="900"/>
      <c r="Z2801" s="900"/>
      <c r="AA2801" s="900"/>
      <c r="AB2801" s="900"/>
      <c r="AC2801" s="900"/>
    </row>
    <row r="2802" spans="9:29">
      <c r="I2802" s="900"/>
      <c r="K2802" s="900"/>
      <c r="Q2802" s="900"/>
      <c r="S2802" s="900"/>
      <c r="T2802" s="900"/>
      <c r="U2802" s="900"/>
      <c r="V2802" s="900"/>
      <c r="W2802" s="900"/>
      <c r="X2802" s="900"/>
      <c r="Z2802" s="900"/>
      <c r="AA2802" s="900"/>
      <c r="AB2802" s="900"/>
      <c r="AC2802" s="900"/>
    </row>
    <row r="2803" spans="9:29">
      <c r="I2803" s="900"/>
      <c r="K2803" s="900"/>
      <c r="Q2803" s="900"/>
      <c r="S2803" s="900"/>
      <c r="T2803" s="900"/>
      <c r="U2803" s="900"/>
      <c r="V2803" s="900"/>
      <c r="W2803" s="900"/>
      <c r="X2803" s="900"/>
      <c r="Z2803" s="900"/>
      <c r="AA2803" s="900"/>
      <c r="AB2803" s="900"/>
      <c r="AC2803" s="900"/>
    </row>
    <row r="2804" spans="9:29">
      <c r="I2804" s="900"/>
      <c r="K2804" s="900"/>
      <c r="Q2804" s="900"/>
      <c r="S2804" s="900"/>
      <c r="T2804" s="900"/>
      <c r="U2804" s="900"/>
      <c r="V2804" s="900"/>
      <c r="W2804" s="900"/>
      <c r="X2804" s="900"/>
      <c r="Z2804" s="900"/>
      <c r="AA2804" s="900"/>
      <c r="AB2804" s="900"/>
      <c r="AC2804" s="900"/>
    </row>
    <row r="2805" spans="9:29">
      <c r="I2805" s="900"/>
      <c r="K2805" s="900"/>
      <c r="Q2805" s="900"/>
      <c r="S2805" s="900"/>
      <c r="T2805" s="900"/>
      <c r="U2805" s="900"/>
      <c r="V2805" s="900"/>
      <c r="W2805" s="900"/>
      <c r="X2805" s="900"/>
      <c r="Z2805" s="900"/>
      <c r="AA2805" s="900"/>
      <c r="AB2805" s="900"/>
      <c r="AC2805" s="900"/>
    </row>
    <row r="2806" spans="9:29">
      <c r="I2806" s="900"/>
      <c r="K2806" s="900"/>
      <c r="Q2806" s="900"/>
      <c r="S2806" s="900"/>
      <c r="T2806" s="900"/>
      <c r="U2806" s="900"/>
      <c r="V2806" s="900"/>
      <c r="W2806" s="900"/>
      <c r="X2806" s="900"/>
      <c r="Z2806" s="900"/>
      <c r="AA2806" s="900"/>
      <c r="AB2806" s="900"/>
      <c r="AC2806" s="900"/>
    </row>
    <row r="2807" spans="9:29">
      <c r="I2807" s="900"/>
      <c r="K2807" s="900"/>
      <c r="Q2807" s="900"/>
      <c r="S2807" s="900"/>
      <c r="T2807" s="900"/>
      <c r="U2807" s="900"/>
      <c r="V2807" s="900"/>
      <c r="W2807" s="900"/>
      <c r="X2807" s="900"/>
      <c r="Z2807" s="900"/>
      <c r="AA2807" s="900"/>
      <c r="AB2807" s="900"/>
      <c r="AC2807" s="900"/>
    </row>
    <row r="2808" spans="9:29">
      <c r="I2808" s="900"/>
      <c r="K2808" s="900"/>
      <c r="Q2808" s="900"/>
      <c r="S2808" s="900"/>
      <c r="T2808" s="900"/>
      <c r="U2808" s="900"/>
      <c r="V2808" s="900"/>
      <c r="W2808" s="900"/>
      <c r="X2808" s="900"/>
      <c r="Z2808" s="900"/>
      <c r="AA2808" s="900"/>
      <c r="AB2808" s="900"/>
      <c r="AC2808" s="900"/>
    </row>
    <row r="2809" spans="9:29">
      <c r="I2809" s="900"/>
      <c r="K2809" s="900"/>
      <c r="Q2809" s="900"/>
      <c r="S2809" s="900"/>
      <c r="T2809" s="900"/>
      <c r="U2809" s="900"/>
      <c r="V2809" s="900"/>
      <c r="W2809" s="900"/>
      <c r="X2809" s="900"/>
      <c r="Z2809" s="900"/>
      <c r="AA2809" s="900"/>
      <c r="AB2809" s="900"/>
      <c r="AC2809" s="900"/>
    </row>
    <row r="2810" spans="9:29">
      <c r="I2810" s="900"/>
      <c r="K2810" s="900"/>
      <c r="Q2810" s="900"/>
      <c r="S2810" s="900"/>
      <c r="T2810" s="900"/>
      <c r="U2810" s="900"/>
      <c r="V2810" s="900"/>
      <c r="W2810" s="900"/>
      <c r="X2810" s="900"/>
      <c r="Z2810" s="900"/>
      <c r="AA2810" s="900"/>
      <c r="AB2810" s="900"/>
      <c r="AC2810" s="900"/>
    </row>
    <row r="2811" spans="9:29">
      <c r="I2811" s="900"/>
      <c r="K2811" s="900"/>
      <c r="Q2811" s="900"/>
      <c r="S2811" s="900"/>
      <c r="T2811" s="900"/>
      <c r="U2811" s="900"/>
      <c r="V2811" s="900"/>
      <c r="W2811" s="900"/>
      <c r="X2811" s="900"/>
      <c r="Z2811" s="900"/>
      <c r="AA2811" s="900"/>
      <c r="AB2811" s="900"/>
      <c r="AC2811" s="900"/>
    </row>
    <row r="2812" spans="9:29">
      <c r="I2812" s="900"/>
      <c r="K2812" s="900"/>
      <c r="Q2812" s="900"/>
      <c r="S2812" s="900"/>
      <c r="T2812" s="900"/>
      <c r="U2812" s="900"/>
      <c r="V2812" s="900"/>
      <c r="W2812" s="900"/>
      <c r="X2812" s="900"/>
      <c r="Z2812" s="900"/>
      <c r="AA2812" s="900"/>
      <c r="AB2812" s="900"/>
      <c r="AC2812" s="900"/>
    </row>
    <row r="2813" spans="9:29">
      <c r="I2813" s="900"/>
      <c r="K2813" s="900"/>
      <c r="Q2813" s="900"/>
      <c r="S2813" s="900"/>
      <c r="T2813" s="900"/>
      <c r="U2813" s="900"/>
      <c r="V2813" s="900"/>
      <c r="W2813" s="900"/>
      <c r="X2813" s="900"/>
      <c r="Z2813" s="900"/>
      <c r="AA2813" s="900"/>
      <c r="AB2813" s="900"/>
      <c r="AC2813" s="900"/>
    </row>
    <row r="2814" spans="9:29">
      <c r="I2814" s="900"/>
      <c r="K2814" s="900"/>
      <c r="Q2814" s="900"/>
      <c r="S2814" s="900"/>
      <c r="T2814" s="900"/>
      <c r="U2814" s="900"/>
      <c r="V2814" s="900"/>
      <c r="W2814" s="900"/>
      <c r="X2814" s="900"/>
      <c r="Z2814" s="900"/>
      <c r="AA2814" s="900"/>
      <c r="AB2814" s="900"/>
      <c r="AC2814" s="900"/>
    </row>
    <row r="2815" spans="9:29">
      <c r="I2815" s="900"/>
      <c r="K2815" s="900"/>
      <c r="Q2815" s="900"/>
      <c r="S2815" s="900"/>
      <c r="T2815" s="900"/>
      <c r="U2815" s="900"/>
      <c r="V2815" s="900"/>
      <c r="W2815" s="900"/>
      <c r="X2815" s="900"/>
      <c r="Z2815" s="900"/>
      <c r="AA2815" s="900"/>
      <c r="AB2815" s="900"/>
      <c r="AC2815" s="900"/>
    </row>
    <row r="2816" spans="9:29">
      <c r="I2816" s="900"/>
      <c r="K2816" s="900"/>
      <c r="Q2816" s="900"/>
      <c r="S2816" s="900"/>
      <c r="T2816" s="900"/>
      <c r="U2816" s="900"/>
      <c r="V2816" s="900"/>
      <c r="W2816" s="900"/>
      <c r="X2816" s="900"/>
      <c r="Z2816" s="900"/>
      <c r="AA2816" s="900"/>
      <c r="AB2816" s="900"/>
      <c r="AC2816" s="900"/>
    </row>
    <row r="2817" spans="9:29">
      <c r="I2817" s="900"/>
      <c r="K2817" s="900"/>
      <c r="Q2817" s="900"/>
      <c r="S2817" s="900"/>
      <c r="T2817" s="900"/>
      <c r="U2817" s="900"/>
      <c r="V2817" s="900"/>
      <c r="W2817" s="900"/>
      <c r="X2817" s="900"/>
      <c r="Z2817" s="900"/>
      <c r="AA2817" s="900"/>
      <c r="AB2817" s="900"/>
      <c r="AC2817" s="900"/>
    </row>
    <row r="2818" spans="9:29">
      <c r="I2818" s="900"/>
      <c r="K2818" s="900"/>
      <c r="Q2818" s="900"/>
      <c r="S2818" s="900"/>
      <c r="T2818" s="900"/>
      <c r="U2818" s="900"/>
      <c r="V2818" s="900"/>
      <c r="W2818" s="900"/>
      <c r="X2818" s="900"/>
      <c r="Z2818" s="900"/>
      <c r="AA2818" s="900"/>
      <c r="AB2818" s="900"/>
      <c r="AC2818" s="900"/>
    </row>
    <row r="2819" spans="9:29">
      <c r="I2819" s="900"/>
      <c r="K2819" s="900"/>
      <c r="Q2819" s="900"/>
      <c r="S2819" s="900"/>
      <c r="T2819" s="900"/>
      <c r="U2819" s="900"/>
      <c r="V2819" s="900"/>
      <c r="W2819" s="900"/>
      <c r="X2819" s="900"/>
      <c r="Z2819" s="900"/>
      <c r="AA2819" s="900"/>
      <c r="AB2819" s="900"/>
      <c r="AC2819" s="900"/>
    </row>
    <row r="2820" spans="9:29">
      <c r="I2820" s="900"/>
      <c r="K2820" s="900"/>
      <c r="Q2820" s="900"/>
      <c r="S2820" s="900"/>
      <c r="T2820" s="900"/>
      <c r="U2820" s="900"/>
      <c r="V2820" s="900"/>
      <c r="W2820" s="900"/>
      <c r="X2820" s="900"/>
      <c r="Z2820" s="900"/>
      <c r="AA2820" s="900"/>
      <c r="AB2820" s="900"/>
      <c r="AC2820" s="900"/>
    </row>
    <row r="2821" spans="9:29">
      <c r="I2821" s="900"/>
      <c r="K2821" s="900"/>
      <c r="Q2821" s="900"/>
      <c r="S2821" s="900"/>
      <c r="T2821" s="900"/>
      <c r="U2821" s="900"/>
      <c r="V2821" s="900"/>
      <c r="W2821" s="900"/>
      <c r="X2821" s="900"/>
      <c r="Z2821" s="900"/>
      <c r="AA2821" s="900"/>
      <c r="AB2821" s="900"/>
      <c r="AC2821" s="900"/>
    </row>
    <row r="2822" spans="9:29">
      <c r="I2822" s="900"/>
      <c r="K2822" s="900"/>
      <c r="Q2822" s="900"/>
      <c r="S2822" s="900"/>
      <c r="T2822" s="900"/>
      <c r="U2822" s="900"/>
      <c r="V2822" s="900"/>
      <c r="W2822" s="900"/>
      <c r="X2822" s="900"/>
      <c r="Z2822" s="900"/>
      <c r="AA2822" s="900"/>
      <c r="AB2822" s="900"/>
      <c r="AC2822" s="900"/>
    </row>
    <row r="2823" spans="9:29">
      <c r="I2823" s="900"/>
      <c r="K2823" s="900"/>
      <c r="Q2823" s="900"/>
      <c r="S2823" s="900"/>
      <c r="T2823" s="900"/>
      <c r="U2823" s="900"/>
      <c r="V2823" s="900"/>
      <c r="W2823" s="900"/>
      <c r="X2823" s="900"/>
      <c r="Z2823" s="900"/>
      <c r="AA2823" s="900"/>
      <c r="AB2823" s="900"/>
      <c r="AC2823" s="900"/>
    </row>
    <row r="2824" spans="9:29">
      <c r="I2824" s="900"/>
      <c r="K2824" s="900"/>
      <c r="Q2824" s="900"/>
      <c r="S2824" s="900"/>
      <c r="T2824" s="900"/>
      <c r="U2824" s="900"/>
      <c r="V2824" s="900"/>
      <c r="W2824" s="900"/>
      <c r="X2824" s="900"/>
      <c r="Z2824" s="900"/>
      <c r="AA2824" s="900"/>
      <c r="AB2824" s="900"/>
      <c r="AC2824" s="900"/>
    </row>
    <row r="2825" spans="9:29">
      <c r="I2825" s="900"/>
      <c r="K2825" s="900"/>
      <c r="Q2825" s="900"/>
      <c r="S2825" s="900"/>
      <c r="T2825" s="900"/>
      <c r="U2825" s="900"/>
      <c r="V2825" s="900"/>
      <c r="W2825" s="900"/>
      <c r="X2825" s="900"/>
      <c r="Z2825" s="900"/>
      <c r="AA2825" s="900"/>
      <c r="AB2825" s="900"/>
      <c r="AC2825" s="900"/>
    </row>
    <row r="2826" spans="9:29">
      <c r="I2826" s="900"/>
      <c r="K2826" s="900"/>
      <c r="Q2826" s="900"/>
      <c r="S2826" s="900"/>
      <c r="T2826" s="900"/>
      <c r="U2826" s="900"/>
      <c r="V2826" s="900"/>
      <c r="W2826" s="900"/>
      <c r="X2826" s="900"/>
      <c r="Z2826" s="900"/>
      <c r="AA2826" s="900"/>
      <c r="AB2826" s="900"/>
      <c r="AC2826" s="900"/>
    </row>
    <row r="2827" spans="9:29">
      <c r="I2827" s="900"/>
      <c r="K2827" s="900"/>
      <c r="Q2827" s="900"/>
      <c r="S2827" s="900"/>
      <c r="T2827" s="900"/>
      <c r="U2827" s="900"/>
      <c r="V2827" s="900"/>
      <c r="W2827" s="900"/>
      <c r="X2827" s="900"/>
      <c r="Z2827" s="900"/>
      <c r="AA2827" s="900"/>
      <c r="AB2827" s="900"/>
      <c r="AC2827" s="900"/>
    </row>
    <row r="2828" spans="9:29">
      <c r="I2828" s="900"/>
      <c r="K2828" s="900"/>
      <c r="Q2828" s="900"/>
      <c r="S2828" s="900"/>
      <c r="T2828" s="900"/>
      <c r="U2828" s="900"/>
      <c r="V2828" s="900"/>
      <c r="W2828" s="900"/>
      <c r="X2828" s="900"/>
      <c r="Z2828" s="900"/>
      <c r="AA2828" s="900"/>
      <c r="AB2828" s="900"/>
      <c r="AC2828" s="900"/>
    </row>
    <row r="2829" spans="9:29">
      <c r="I2829" s="900"/>
      <c r="K2829" s="900"/>
      <c r="Q2829" s="900"/>
      <c r="S2829" s="900"/>
      <c r="T2829" s="900"/>
      <c r="U2829" s="900"/>
      <c r="V2829" s="900"/>
      <c r="W2829" s="900"/>
      <c r="X2829" s="900"/>
      <c r="Z2829" s="900"/>
      <c r="AA2829" s="900"/>
      <c r="AB2829" s="900"/>
      <c r="AC2829" s="900"/>
    </row>
    <row r="2830" spans="9:29">
      <c r="I2830" s="900"/>
      <c r="K2830" s="900"/>
      <c r="Q2830" s="900"/>
      <c r="S2830" s="900"/>
      <c r="T2830" s="900"/>
      <c r="U2830" s="900"/>
      <c r="V2830" s="900"/>
      <c r="W2830" s="900"/>
      <c r="X2830" s="900"/>
      <c r="Z2830" s="900"/>
      <c r="AA2830" s="900"/>
      <c r="AB2830" s="900"/>
      <c r="AC2830" s="900"/>
    </row>
    <row r="2831" spans="9:29">
      <c r="I2831" s="900"/>
      <c r="K2831" s="900"/>
      <c r="Q2831" s="900"/>
      <c r="S2831" s="900"/>
      <c r="T2831" s="900"/>
      <c r="U2831" s="900"/>
      <c r="V2831" s="900"/>
      <c r="W2831" s="900"/>
      <c r="X2831" s="900"/>
      <c r="Z2831" s="900"/>
      <c r="AA2831" s="900"/>
      <c r="AB2831" s="900"/>
      <c r="AC2831" s="900"/>
    </row>
    <row r="2832" spans="9:29">
      <c r="I2832" s="900"/>
      <c r="K2832" s="900"/>
      <c r="Q2832" s="900"/>
      <c r="S2832" s="900"/>
      <c r="T2832" s="900"/>
      <c r="U2832" s="900"/>
      <c r="V2832" s="900"/>
      <c r="W2832" s="900"/>
      <c r="X2832" s="900"/>
      <c r="Z2832" s="900"/>
      <c r="AA2832" s="900"/>
      <c r="AB2832" s="900"/>
      <c r="AC2832" s="900"/>
    </row>
    <row r="2833" spans="9:29">
      <c r="I2833" s="900"/>
      <c r="K2833" s="900"/>
      <c r="Q2833" s="900"/>
      <c r="S2833" s="900"/>
      <c r="T2833" s="900"/>
      <c r="U2833" s="900"/>
      <c r="V2833" s="900"/>
      <c r="W2833" s="900"/>
      <c r="X2833" s="900"/>
      <c r="Z2833" s="900"/>
      <c r="AA2833" s="900"/>
      <c r="AB2833" s="900"/>
      <c r="AC2833" s="900"/>
    </row>
    <row r="2834" spans="9:29">
      <c r="I2834" s="900"/>
      <c r="K2834" s="900"/>
      <c r="Q2834" s="900"/>
      <c r="S2834" s="900"/>
      <c r="T2834" s="900"/>
      <c r="U2834" s="900"/>
      <c r="V2834" s="900"/>
      <c r="W2834" s="900"/>
      <c r="X2834" s="900"/>
      <c r="Z2834" s="900"/>
      <c r="AA2834" s="900"/>
      <c r="AB2834" s="900"/>
      <c r="AC2834" s="900"/>
    </row>
    <row r="2835" spans="9:29">
      <c r="I2835" s="900"/>
      <c r="K2835" s="900"/>
      <c r="Q2835" s="900"/>
      <c r="S2835" s="900"/>
      <c r="T2835" s="900"/>
      <c r="U2835" s="900"/>
      <c r="V2835" s="900"/>
      <c r="W2835" s="900"/>
      <c r="X2835" s="900"/>
      <c r="Z2835" s="900"/>
      <c r="AA2835" s="900"/>
      <c r="AB2835" s="900"/>
      <c r="AC2835" s="900"/>
    </row>
    <row r="2836" spans="9:29">
      <c r="I2836" s="900"/>
      <c r="K2836" s="900"/>
      <c r="Q2836" s="900"/>
      <c r="S2836" s="900"/>
      <c r="T2836" s="900"/>
      <c r="U2836" s="900"/>
      <c r="V2836" s="900"/>
      <c r="W2836" s="900"/>
      <c r="X2836" s="900"/>
      <c r="Z2836" s="900"/>
      <c r="AA2836" s="900"/>
      <c r="AB2836" s="900"/>
      <c r="AC2836" s="900"/>
    </row>
    <row r="2837" spans="9:29">
      <c r="I2837" s="900"/>
      <c r="K2837" s="900"/>
      <c r="Q2837" s="900"/>
      <c r="S2837" s="900"/>
      <c r="T2837" s="900"/>
      <c r="U2837" s="900"/>
      <c r="V2837" s="900"/>
      <c r="W2837" s="900"/>
      <c r="X2837" s="900"/>
      <c r="Z2837" s="900"/>
      <c r="AA2837" s="900"/>
      <c r="AB2837" s="900"/>
      <c r="AC2837" s="900"/>
    </row>
    <row r="2838" spans="9:29">
      <c r="I2838" s="900"/>
      <c r="K2838" s="900"/>
      <c r="Q2838" s="900"/>
      <c r="S2838" s="900"/>
      <c r="T2838" s="900"/>
      <c r="U2838" s="900"/>
      <c r="V2838" s="900"/>
      <c r="W2838" s="900"/>
      <c r="X2838" s="900"/>
      <c r="Z2838" s="900"/>
      <c r="AA2838" s="900"/>
      <c r="AB2838" s="900"/>
      <c r="AC2838" s="900"/>
    </row>
    <row r="2839" spans="9:29">
      <c r="I2839" s="900"/>
      <c r="K2839" s="900"/>
      <c r="Q2839" s="900"/>
      <c r="S2839" s="900"/>
      <c r="T2839" s="900"/>
      <c r="U2839" s="900"/>
      <c r="V2839" s="900"/>
      <c r="W2839" s="900"/>
      <c r="X2839" s="900"/>
      <c r="Z2839" s="900"/>
      <c r="AA2839" s="900"/>
      <c r="AB2839" s="900"/>
      <c r="AC2839" s="900"/>
    </row>
    <row r="2840" spans="9:29">
      <c r="I2840" s="900"/>
      <c r="K2840" s="900"/>
      <c r="Q2840" s="900"/>
      <c r="S2840" s="900"/>
      <c r="T2840" s="900"/>
      <c r="U2840" s="900"/>
      <c r="V2840" s="900"/>
      <c r="W2840" s="900"/>
      <c r="X2840" s="900"/>
      <c r="Z2840" s="900"/>
      <c r="AA2840" s="900"/>
      <c r="AB2840" s="900"/>
      <c r="AC2840" s="900"/>
    </row>
    <row r="2841" spans="9:29">
      <c r="I2841" s="900"/>
      <c r="K2841" s="900"/>
      <c r="Q2841" s="900"/>
      <c r="S2841" s="900"/>
      <c r="T2841" s="900"/>
      <c r="U2841" s="900"/>
      <c r="V2841" s="900"/>
      <c r="W2841" s="900"/>
      <c r="X2841" s="900"/>
      <c r="Z2841" s="900"/>
      <c r="AA2841" s="900"/>
      <c r="AB2841" s="900"/>
      <c r="AC2841" s="900"/>
    </row>
    <row r="2842" spans="9:29">
      <c r="I2842" s="900"/>
      <c r="K2842" s="900"/>
      <c r="Q2842" s="900"/>
      <c r="S2842" s="900"/>
      <c r="T2842" s="900"/>
      <c r="U2842" s="900"/>
      <c r="V2842" s="900"/>
      <c r="W2842" s="900"/>
      <c r="X2842" s="900"/>
      <c r="Z2842" s="900"/>
      <c r="AA2842" s="900"/>
      <c r="AB2842" s="900"/>
      <c r="AC2842" s="900"/>
    </row>
    <row r="2843" spans="9:29">
      <c r="I2843" s="900"/>
      <c r="K2843" s="900"/>
      <c r="Q2843" s="900"/>
      <c r="S2843" s="900"/>
      <c r="T2843" s="900"/>
      <c r="U2843" s="900"/>
      <c r="V2843" s="900"/>
      <c r="W2843" s="900"/>
      <c r="X2843" s="900"/>
      <c r="Z2843" s="900"/>
      <c r="AA2843" s="900"/>
      <c r="AB2843" s="900"/>
      <c r="AC2843" s="900"/>
    </row>
    <row r="2844" spans="9:29">
      <c r="I2844" s="900"/>
      <c r="K2844" s="900"/>
      <c r="Q2844" s="900"/>
      <c r="S2844" s="900"/>
      <c r="T2844" s="900"/>
      <c r="U2844" s="900"/>
      <c r="V2844" s="900"/>
      <c r="W2844" s="900"/>
      <c r="X2844" s="900"/>
      <c r="Z2844" s="900"/>
      <c r="AA2844" s="900"/>
      <c r="AB2844" s="900"/>
      <c r="AC2844" s="900"/>
    </row>
    <row r="2845" spans="9:29">
      <c r="I2845" s="900"/>
      <c r="K2845" s="900"/>
      <c r="Q2845" s="900"/>
      <c r="S2845" s="900"/>
      <c r="T2845" s="900"/>
      <c r="U2845" s="900"/>
      <c r="V2845" s="900"/>
      <c r="W2845" s="900"/>
      <c r="X2845" s="900"/>
      <c r="Z2845" s="900"/>
      <c r="AA2845" s="900"/>
      <c r="AB2845" s="900"/>
      <c r="AC2845" s="900"/>
    </row>
    <row r="2846" spans="9:29">
      <c r="I2846" s="900"/>
      <c r="K2846" s="900"/>
      <c r="Q2846" s="900"/>
      <c r="S2846" s="900"/>
      <c r="T2846" s="900"/>
      <c r="U2846" s="900"/>
      <c r="V2846" s="900"/>
      <c r="W2846" s="900"/>
      <c r="X2846" s="900"/>
      <c r="Z2846" s="900"/>
      <c r="AA2846" s="900"/>
      <c r="AB2846" s="900"/>
      <c r="AC2846" s="900"/>
    </row>
    <row r="2847" spans="9:29">
      <c r="I2847" s="900"/>
      <c r="K2847" s="900"/>
      <c r="Q2847" s="900"/>
      <c r="S2847" s="900"/>
      <c r="T2847" s="900"/>
      <c r="U2847" s="900"/>
      <c r="V2847" s="900"/>
      <c r="W2847" s="900"/>
      <c r="X2847" s="900"/>
      <c r="Z2847" s="900"/>
      <c r="AA2847" s="900"/>
      <c r="AB2847" s="900"/>
      <c r="AC2847" s="900"/>
    </row>
    <row r="2848" spans="9:29">
      <c r="I2848" s="900"/>
      <c r="K2848" s="900"/>
      <c r="Q2848" s="900"/>
      <c r="S2848" s="900"/>
      <c r="T2848" s="900"/>
      <c r="U2848" s="900"/>
      <c r="V2848" s="900"/>
      <c r="W2848" s="900"/>
      <c r="X2848" s="900"/>
      <c r="Z2848" s="900"/>
      <c r="AA2848" s="900"/>
      <c r="AB2848" s="900"/>
      <c r="AC2848" s="900"/>
    </row>
    <row r="2849" spans="9:29">
      <c r="I2849" s="900"/>
      <c r="K2849" s="900"/>
      <c r="Q2849" s="900"/>
      <c r="S2849" s="900"/>
      <c r="T2849" s="900"/>
      <c r="U2849" s="900"/>
      <c r="V2849" s="900"/>
      <c r="W2849" s="900"/>
      <c r="X2849" s="900"/>
      <c r="Z2849" s="900"/>
      <c r="AA2849" s="900"/>
      <c r="AB2849" s="900"/>
      <c r="AC2849" s="900"/>
    </row>
    <row r="2850" spans="9:29">
      <c r="I2850" s="900"/>
      <c r="K2850" s="900"/>
      <c r="Q2850" s="900"/>
      <c r="S2850" s="900"/>
      <c r="T2850" s="900"/>
      <c r="U2850" s="900"/>
      <c r="V2850" s="900"/>
      <c r="W2850" s="900"/>
      <c r="X2850" s="900"/>
      <c r="Z2850" s="900"/>
      <c r="AA2850" s="900"/>
      <c r="AB2850" s="900"/>
      <c r="AC2850" s="900"/>
    </row>
    <row r="2851" spans="9:29">
      <c r="I2851" s="900"/>
      <c r="K2851" s="900"/>
      <c r="Q2851" s="900"/>
      <c r="S2851" s="900"/>
      <c r="T2851" s="900"/>
      <c r="U2851" s="900"/>
      <c r="V2851" s="900"/>
      <c r="W2851" s="900"/>
      <c r="X2851" s="900"/>
      <c r="Z2851" s="900"/>
      <c r="AA2851" s="900"/>
      <c r="AB2851" s="900"/>
      <c r="AC2851" s="900"/>
    </row>
    <row r="2852" spans="9:29">
      <c r="I2852" s="900"/>
      <c r="K2852" s="900"/>
      <c r="Q2852" s="900"/>
      <c r="S2852" s="900"/>
      <c r="T2852" s="900"/>
      <c r="U2852" s="900"/>
      <c r="V2852" s="900"/>
      <c r="W2852" s="900"/>
      <c r="X2852" s="900"/>
      <c r="Z2852" s="900"/>
      <c r="AA2852" s="900"/>
      <c r="AB2852" s="900"/>
      <c r="AC2852" s="900"/>
    </row>
    <row r="2853" spans="9:29">
      <c r="I2853" s="900"/>
      <c r="K2853" s="900"/>
      <c r="Q2853" s="900"/>
      <c r="S2853" s="900"/>
      <c r="T2853" s="900"/>
      <c r="U2853" s="900"/>
      <c r="V2853" s="900"/>
      <c r="W2853" s="900"/>
      <c r="X2853" s="900"/>
      <c r="Z2853" s="900"/>
      <c r="AA2853" s="900"/>
      <c r="AB2853" s="900"/>
      <c r="AC2853" s="900"/>
    </row>
    <row r="2854" spans="9:29">
      <c r="I2854" s="900"/>
      <c r="K2854" s="900"/>
      <c r="Q2854" s="900"/>
      <c r="S2854" s="900"/>
      <c r="T2854" s="900"/>
      <c r="U2854" s="900"/>
      <c r="V2854" s="900"/>
      <c r="W2854" s="900"/>
      <c r="X2854" s="900"/>
      <c r="Z2854" s="900"/>
      <c r="AA2854" s="900"/>
      <c r="AB2854" s="900"/>
      <c r="AC2854" s="900"/>
    </row>
    <row r="2855" spans="9:29">
      <c r="I2855" s="900"/>
      <c r="K2855" s="900"/>
      <c r="Q2855" s="900"/>
      <c r="S2855" s="900"/>
      <c r="T2855" s="900"/>
      <c r="U2855" s="900"/>
      <c r="V2855" s="900"/>
      <c r="W2855" s="900"/>
      <c r="X2855" s="900"/>
      <c r="Z2855" s="900"/>
      <c r="AA2855" s="900"/>
      <c r="AB2855" s="900"/>
      <c r="AC2855" s="900"/>
    </row>
    <row r="2856" spans="9:29">
      <c r="I2856" s="900"/>
      <c r="K2856" s="900"/>
      <c r="Q2856" s="900"/>
      <c r="S2856" s="900"/>
      <c r="T2856" s="900"/>
      <c r="U2856" s="900"/>
      <c r="V2856" s="900"/>
      <c r="W2856" s="900"/>
      <c r="X2856" s="900"/>
      <c r="Z2856" s="900"/>
      <c r="AA2856" s="900"/>
      <c r="AB2856" s="900"/>
      <c r="AC2856" s="900"/>
    </row>
    <row r="2857" spans="9:29">
      <c r="I2857" s="900"/>
      <c r="K2857" s="900"/>
      <c r="Q2857" s="900"/>
      <c r="S2857" s="900"/>
      <c r="T2857" s="900"/>
      <c r="U2857" s="900"/>
      <c r="V2857" s="900"/>
      <c r="W2857" s="900"/>
      <c r="X2857" s="900"/>
      <c r="Z2857" s="900"/>
      <c r="AA2857" s="900"/>
      <c r="AB2857" s="900"/>
      <c r="AC2857" s="900"/>
    </row>
    <row r="2858" spans="9:29">
      <c r="I2858" s="900"/>
      <c r="K2858" s="900"/>
      <c r="Q2858" s="900"/>
      <c r="S2858" s="900"/>
      <c r="T2858" s="900"/>
      <c r="U2858" s="900"/>
      <c r="V2858" s="900"/>
      <c r="W2858" s="900"/>
      <c r="X2858" s="900"/>
      <c r="Z2858" s="900"/>
      <c r="AA2858" s="900"/>
      <c r="AB2858" s="900"/>
      <c r="AC2858" s="900"/>
    </row>
    <row r="2859" spans="9:29">
      <c r="I2859" s="900"/>
      <c r="K2859" s="900"/>
      <c r="Q2859" s="900"/>
      <c r="S2859" s="900"/>
      <c r="T2859" s="900"/>
      <c r="U2859" s="900"/>
      <c r="V2859" s="900"/>
      <c r="W2859" s="900"/>
      <c r="X2859" s="900"/>
      <c r="Z2859" s="900"/>
      <c r="AA2859" s="900"/>
      <c r="AB2859" s="900"/>
      <c r="AC2859" s="900"/>
    </row>
    <row r="2860" spans="9:29">
      <c r="I2860" s="900"/>
      <c r="K2860" s="900"/>
      <c r="Q2860" s="900"/>
      <c r="S2860" s="900"/>
      <c r="T2860" s="900"/>
      <c r="U2860" s="900"/>
      <c r="V2860" s="900"/>
      <c r="W2860" s="900"/>
      <c r="X2860" s="900"/>
      <c r="Z2860" s="900"/>
      <c r="AA2860" s="900"/>
      <c r="AB2860" s="900"/>
      <c r="AC2860" s="900"/>
    </row>
    <row r="2861" spans="9:29">
      <c r="I2861" s="900"/>
      <c r="K2861" s="900"/>
      <c r="Q2861" s="900"/>
      <c r="S2861" s="900"/>
      <c r="T2861" s="900"/>
      <c r="U2861" s="900"/>
      <c r="V2861" s="900"/>
      <c r="W2861" s="900"/>
      <c r="X2861" s="900"/>
      <c r="Z2861" s="900"/>
      <c r="AA2861" s="900"/>
      <c r="AB2861" s="900"/>
      <c r="AC2861" s="900"/>
    </row>
    <row r="2862" spans="9:29">
      <c r="I2862" s="900"/>
      <c r="K2862" s="900"/>
      <c r="Q2862" s="900"/>
      <c r="S2862" s="900"/>
      <c r="T2862" s="900"/>
      <c r="U2862" s="900"/>
      <c r="V2862" s="900"/>
      <c r="W2862" s="900"/>
      <c r="X2862" s="900"/>
      <c r="Z2862" s="900"/>
      <c r="AA2862" s="900"/>
      <c r="AB2862" s="900"/>
      <c r="AC2862" s="900"/>
    </row>
    <row r="2863" spans="9:29">
      <c r="I2863" s="900"/>
      <c r="K2863" s="900"/>
      <c r="Q2863" s="900"/>
      <c r="S2863" s="900"/>
      <c r="T2863" s="900"/>
      <c r="U2863" s="900"/>
      <c r="V2863" s="900"/>
      <c r="W2863" s="900"/>
      <c r="X2863" s="900"/>
      <c r="Z2863" s="900"/>
      <c r="AA2863" s="900"/>
      <c r="AB2863" s="900"/>
      <c r="AC2863" s="900"/>
    </row>
    <row r="2864" spans="9:29">
      <c r="I2864" s="900"/>
      <c r="K2864" s="900"/>
      <c r="Q2864" s="900"/>
      <c r="S2864" s="900"/>
      <c r="T2864" s="900"/>
      <c r="U2864" s="900"/>
      <c r="V2864" s="900"/>
      <c r="W2864" s="900"/>
      <c r="X2864" s="900"/>
      <c r="Z2864" s="900"/>
      <c r="AA2864" s="900"/>
      <c r="AB2864" s="900"/>
      <c r="AC2864" s="900"/>
    </row>
    <row r="2865" spans="9:29">
      <c r="I2865" s="900"/>
      <c r="K2865" s="900"/>
      <c r="Q2865" s="900"/>
      <c r="S2865" s="900"/>
      <c r="T2865" s="900"/>
      <c r="U2865" s="900"/>
      <c r="V2865" s="900"/>
      <c r="W2865" s="900"/>
      <c r="X2865" s="900"/>
      <c r="Z2865" s="900"/>
      <c r="AA2865" s="900"/>
      <c r="AB2865" s="900"/>
      <c r="AC2865" s="900"/>
    </row>
    <row r="2866" spans="9:29">
      <c r="I2866" s="900"/>
      <c r="K2866" s="900"/>
      <c r="Q2866" s="900"/>
      <c r="S2866" s="900"/>
      <c r="T2866" s="900"/>
      <c r="U2866" s="900"/>
      <c r="V2866" s="900"/>
      <c r="W2866" s="900"/>
      <c r="X2866" s="900"/>
      <c r="Z2866" s="900"/>
      <c r="AA2866" s="900"/>
      <c r="AB2866" s="900"/>
      <c r="AC2866" s="900"/>
    </row>
    <row r="2867" spans="9:29">
      <c r="I2867" s="900"/>
      <c r="K2867" s="900"/>
      <c r="Q2867" s="900"/>
      <c r="S2867" s="900"/>
      <c r="T2867" s="900"/>
      <c r="U2867" s="900"/>
      <c r="V2867" s="900"/>
      <c r="W2867" s="900"/>
      <c r="X2867" s="900"/>
      <c r="Z2867" s="900"/>
      <c r="AA2867" s="900"/>
      <c r="AB2867" s="900"/>
      <c r="AC2867" s="900"/>
    </row>
    <row r="2868" spans="9:29">
      <c r="I2868" s="900"/>
      <c r="K2868" s="900"/>
      <c r="Q2868" s="900"/>
      <c r="S2868" s="900"/>
      <c r="T2868" s="900"/>
      <c r="U2868" s="900"/>
      <c r="V2868" s="900"/>
      <c r="W2868" s="900"/>
      <c r="X2868" s="900"/>
      <c r="Z2868" s="900"/>
      <c r="AA2868" s="900"/>
      <c r="AB2868" s="900"/>
      <c r="AC2868" s="900"/>
    </row>
    <row r="2869" spans="9:29">
      <c r="I2869" s="900"/>
      <c r="K2869" s="900"/>
      <c r="Q2869" s="900"/>
      <c r="S2869" s="900"/>
      <c r="T2869" s="900"/>
      <c r="U2869" s="900"/>
      <c r="V2869" s="900"/>
      <c r="W2869" s="900"/>
      <c r="X2869" s="900"/>
      <c r="Z2869" s="900"/>
      <c r="AA2869" s="900"/>
      <c r="AB2869" s="900"/>
      <c r="AC2869" s="900"/>
    </row>
    <row r="2870" spans="9:29">
      <c r="I2870" s="900"/>
      <c r="K2870" s="900"/>
      <c r="Q2870" s="900"/>
      <c r="S2870" s="900"/>
      <c r="T2870" s="900"/>
      <c r="U2870" s="900"/>
      <c r="V2870" s="900"/>
      <c r="W2870" s="900"/>
      <c r="X2870" s="900"/>
      <c r="Z2870" s="900"/>
      <c r="AA2870" s="900"/>
      <c r="AB2870" s="900"/>
      <c r="AC2870" s="900"/>
    </row>
    <row r="2871" spans="9:29">
      <c r="I2871" s="900"/>
      <c r="K2871" s="900"/>
      <c r="Q2871" s="900"/>
      <c r="S2871" s="900"/>
      <c r="T2871" s="900"/>
      <c r="U2871" s="900"/>
      <c r="V2871" s="900"/>
      <c r="W2871" s="900"/>
      <c r="X2871" s="900"/>
      <c r="Z2871" s="900"/>
      <c r="AA2871" s="900"/>
      <c r="AB2871" s="900"/>
      <c r="AC2871" s="900"/>
    </row>
    <row r="2872" spans="9:29">
      <c r="I2872" s="900"/>
      <c r="K2872" s="900"/>
      <c r="Q2872" s="900"/>
      <c r="S2872" s="900"/>
      <c r="T2872" s="900"/>
      <c r="U2872" s="900"/>
      <c r="V2872" s="900"/>
      <c r="W2872" s="900"/>
      <c r="X2872" s="900"/>
      <c r="Z2872" s="900"/>
      <c r="AA2872" s="900"/>
      <c r="AB2872" s="900"/>
      <c r="AC2872" s="900"/>
    </row>
    <row r="2873" spans="9:29">
      <c r="I2873" s="900"/>
      <c r="K2873" s="900"/>
      <c r="Q2873" s="900"/>
      <c r="S2873" s="900"/>
      <c r="T2873" s="900"/>
      <c r="U2873" s="900"/>
      <c r="V2873" s="900"/>
      <c r="W2873" s="900"/>
      <c r="X2873" s="900"/>
      <c r="Z2873" s="900"/>
      <c r="AA2873" s="900"/>
      <c r="AB2873" s="900"/>
      <c r="AC2873" s="900"/>
    </row>
    <row r="2874" spans="9:29">
      <c r="I2874" s="900"/>
      <c r="K2874" s="900"/>
      <c r="Q2874" s="900"/>
      <c r="S2874" s="900"/>
      <c r="T2874" s="900"/>
      <c r="U2874" s="900"/>
      <c r="V2874" s="900"/>
      <c r="W2874" s="900"/>
      <c r="X2874" s="900"/>
      <c r="Z2874" s="900"/>
      <c r="AA2874" s="900"/>
      <c r="AB2874" s="900"/>
      <c r="AC2874" s="900"/>
    </row>
    <row r="2875" spans="9:29">
      <c r="I2875" s="900"/>
      <c r="K2875" s="900"/>
      <c r="Q2875" s="900"/>
      <c r="S2875" s="900"/>
      <c r="T2875" s="900"/>
      <c r="U2875" s="900"/>
      <c r="V2875" s="900"/>
      <c r="W2875" s="900"/>
      <c r="X2875" s="900"/>
      <c r="Z2875" s="900"/>
      <c r="AA2875" s="900"/>
      <c r="AB2875" s="900"/>
      <c r="AC2875" s="900"/>
    </row>
    <row r="2876" spans="9:29">
      <c r="I2876" s="900"/>
      <c r="K2876" s="900"/>
      <c r="Q2876" s="900"/>
      <c r="S2876" s="900"/>
      <c r="T2876" s="900"/>
      <c r="U2876" s="900"/>
      <c r="V2876" s="900"/>
      <c r="W2876" s="900"/>
      <c r="X2876" s="900"/>
      <c r="Z2876" s="900"/>
      <c r="AA2876" s="900"/>
      <c r="AB2876" s="900"/>
      <c r="AC2876" s="900"/>
    </row>
    <row r="2877" spans="9:29">
      <c r="I2877" s="900"/>
      <c r="K2877" s="900"/>
      <c r="Q2877" s="900"/>
      <c r="S2877" s="900"/>
      <c r="T2877" s="900"/>
      <c r="U2877" s="900"/>
      <c r="V2877" s="900"/>
      <c r="W2877" s="900"/>
      <c r="X2877" s="900"/>
      <c r="Z2877" s="900"/>
      <c r="AA2877" s="900"/>
      <c r="AB2877" s="900"/>
      <c r="AC2877" s="900"/>
    </row>
    <row r="2878" spans="9:29">
      <c r="I2878" s="900"/>
      <c r="K2878" s="900"/>
      <c r="Q2878" s="900"/>
      <c r="S2878" s="900"/>
      <c r="T2878" s="900"/>
      <c r="U2878" s="900"/>
      <c r="V2878" s="900"/>
      <c r="W2878" s="900"/>
      <c r="X2878" s="900"/>
      <c r="Z2878" s="900"/>
      <c r="AA2878" s="900"/>
      <c r="AB2878" s="900"/>
      <c r="AC2878" s="900"/>
    </row>
    <row r="2879" spans="9:29">
      <c r="I2879" s="900"/>
      <c r="K2879" s="900"/>
      <c r="Q2879" s="900"/>
      <c r="S2879" s="900"/>
      <c r="T2879" s="900"/>
      <c r="U2879" s="900"/>
      <c r="V2879" s="900"/>
      <c r="W2879" s="900"/>
      <c r="X2879" s="900"/>
      <c r="Z2879" s="900"/>
      <c r="AA2879" s="900"/>
      <c r="AB2879" s="900"/>
      <c r="AC2879" s="900"/>
    </row>
    <row r="2880" spans="9:29">
      <c r="I2880" s="900"/>
      <c r="K2880" s="900"/>
      <c r="Q2880" s="900"/>
      <c r="S2880" s="900"/>
      <c r="T2880" s="900"/>
      <c r="U2880" s="900"/>
      <c r="V2880" s="900"/>
      <c r="W2880" s="900"/>
      <c r="X2880" s="900"/>
      <c r="Z2880" s="900"/>
      <c r="AA2880" s="900"/>
      <c r="AB2880" s="900"/>
      <c r="AC2880" s="900"/>
    </row>
    <row r="2881" spans="9:29">
      <c r="I2881" s="900"/>
      <c r="K2881" s="900"/>
      <c r="Q2881" s="900"/>
      <c r="S2881" s="900"/>
      <c r="T2881" s="900"/>
      <c r="U2881" s="900"/>
      <c r="V2881" s="900"/>
      <c r="W2881" s="900"/>
      <c r="X2881" s="900"/>
      <c r="Z2881" s="900"/>
      <c r="AA2881" s="900"/>
      <c r="AB2881" s="900"/>
      <c r="AC2881" s="900"/>
    </row>
    <row r="2882" spans="9:29">
      <c r="I2882" s="900"/>
      <c r="K2882" s="900"/>
      <c r="Q2882" s="900"/>
      <c r="S2882" s="900"/>
      <c r="T2882" s="900"/>
      <c r="U2882" s="900"/>
      <c r="V2882" s="900"/>
      <c r="W2882" s="900"/>
      <c r="X2882" s="900"/>
      <c r="Z2882" s="900"/>
      <c r="AA2882" s="900"/>
      <c r="AB2882" s="900"/>
      <c r="AC2882" s="900"/>
    </row>
    <row r="2883" spans="9:29">
      <c r="I2883" s="900"/>
      <c r="K2883" s="900"/>
      <c r="Q2883" s="900"/>
      <c r="S2883" s="900"/>
      <c r="T2883" s="900"/>
      <c r="U2883" s="900"/>
      <c r="V2883" s="900"/>
      <c r="W2883" s="900"/>
      <c r="X2883" s="900"/>
      <c r="Z2883" s="900"/>
      <c r="AA2883" s="900"/>
      <c r="AB2883" s="900"/>
      <c r="AC2883" s="900"/>
    </row>
    <row r="2884" spans="9:29">
      <c r="I2884" s="900"/>
      <c r="K2884" s="900"/>
      <c r="Q2884" s="900"/>
      <c r="S2884" s="900"/>
      <c r="T2884" s="900"/>
      <c r="U2884" s="900"/>
      <c r="V2884" s="900"/>
      <c r="W2884" s="900"/>
      <c r="X2884" s="900"/>
      <c r="Z2884" s="900"/>
      <c r="AA2884" s="900"/>
      <c r="AB2884" s="900"/>
      <c r="AC2884" s="900"/>
    </row>
    <row r="2885" spans="9:29">
      <c r="I2885" s="900"/>
      <c r="K2885" s="900"/>
      <c r="Q2885" s="900"/>
      <c r="S2885" s="900"/>
      <c r="T2885" s="900"/>
      <c r="U2885" s="900"/>
      <c r="V2885" s="900"/>
      <c r="W2885" s="900"/>
      <c r="X2885" s="900"/>
      <c r="Z2885" s="900"/>
      <c r="AA2885" s="900"/>
      <c r="AB2885" s="900"/>
      <c r="AC2885" s="900"/>
    </row>
    <row r="2886" spans="9:29">
      <c r="I2886" s="900"/>
      <c r="K2886" s="900"/>
      <c r="Q2886" s="900"/>
      <c r="S2886" s="900"/>
      <c r="T2886" s="900"/>
      <c r="U2886" s="900"/>
      <c r="V2886" s="900"/>
      <c r="W2886" s="900"/>
      <c r="X2886" s="900"/>
      <c r="Z2886" s="900"/>
      <c r="AA2886" s="900"/>
      <c r="AB2886" s="900"/>
      <c r="AC2886" s="900"/>
    </row>
    <row r="2887" spans="9:29">
      <c r="I2887" s="900"/>
      <c r="K2887" s="900"/>
      <c r="Q2887" s="900"/>
      <c r="S2887" s="900"/>
      <c r="T2887" s="900"/>
      <c r="U2887" s="900"/>
      <c r="V2887" s="900"/>
      <c r="W2887" s="900"/>
      <c r="X2887" s="900"/>
      <c r="Z2887" s="900"/>
      <c r="AA2887" s="900"/>
      <c r="AB2887" s="900"/>
      <c r="AC2887" s="900"/>
    </row>
    <row r="2888" spans="9:29">
      <c r="I2888" s="900"/>
      <c r="K2888" s="900"/>
      <c r="Q2888" s="900"/>
      <c r="S2888" s="900"/>
      <c r="T2888" s="900"/>
      <c r="U2888" s="900"/>
      <c r="V2888" s="900"/>
      <c r="W2888" s="900"/>
      <c r="X2888" s="900"/>
      <c r="Z2888" s="900"/>
      <c r="AA2888" s="900"/>
      <c r="AB2888" s="900"/>
      <c r="AC2888" s="900"/>
    </row>
    <row r="2889" spans="9:29">
      <c r="I2889" s="900"/>
      <c r="K2889" s="900"/>
      <c r="Q2889" s="900"/>
      <c r="S2889" s="900"/>
      <c r="T2889" s="900"/>
      <c r="U2889" s="900"/>
      <c r="V2889" s="900"/>
      <c r="W2889" s="900"/>
      <c r="X2889" s="900"/>
      <c r="Z2889" s="900"/>
      <c r="AA2889" s="900"/>
      <c r="AB2889" s="900"/>
      <c r="AC2889" s="900"/>
    </row>
    <row r="2890" spans="9:29">
      <c r="I2890" s="900"/>
      <c r="K2890" s="900"/>
      <c r="Q2890" s="900"/>
      <c r="S2890" s="900"/>
      <c r="T2890" s="900"/>
      <c r="U2890" s="900"/>
      <c r="V2890" s="900"/>
      <c r="W2890" s="900"/>
      <c r="X2890" s="900"/>
      <c r="Z2890" s="900"/>
      <c r="AA2890" s="900"/>
      <c r="AB2890" s="900"/>
      <c r="AC2890" s="900"/>
    </row>
    <row r="2891" spans="9:29">
      <c r="I2891" s="900"/>
      <c r="K2891" s="900"/>
      <c r="Q2891" s="900"/>
      <c r="S2891" s="900"/>
      <c r="T2891" s="900"/>
      <c r="U2891" s="900"/>
      <c r="V2891" s="900"/>
      <c r="W2891" s="900"/>
      <c r="X2891" s="900"/>
      <c r="Z2891" s="900"/>
      <c r="AA2891" s="900"/>
      <c r="AB2891" s="900"/>
      <c r="AC2891" s="900"/>
    </row>
    <row r="2892" spans="9:29">
      <c r="I2892" s="900"/>
      <c r="K2892" s="900"/>
      <c r="Q2892" s="900"/>
      <c r="S2892" s="900"/>
      <c r="T2892" s="900"/>
      <c r="U2892" s="900"/>
      <c r="V2892" s="900"/>
      <c r="W2892" s="900"/>
      <c r="X2892" s="900"/>
      <c r="Z2892" s="900"/>
      <c r="AA2892" s="900"/>
      <c r="AB2892" s="900"/>
      <c r="AC2892" s="900"/>
    </row>
    <row r="2893" spans="9:29">
      <c r="I2893" s="900"/>
      <c r="K2893" s="900"/>
      <c r="Q2893" s="900"/>
      <c r="S2893" s="900"/>
      <c r="T2893" s="900"/>
      <c r="U2893" s="900"/>
      <c r="V2893" s="900"/>
      <c r="W2893" s="900"/>
      <c r="X2893" s="900"/>
      <c r="Z2893" s="900"/>
      <c r="AA2893" s="900"/>
      <c r="AB2893" s="900"/>
      <c r="AC2893" s="900"/>
    </row>
    <row r="2894" spans="9:29">
      <c r="I2894" s="900"/>
      <c r="K2894" s="900"/>
      <c r="Q2894" s="900"/>
      <c r="S2894" s="900"/>
      <c r="T2894" s="900"/>
      <c r="U2894" s="900"/>
      <c r="V2894" s="900"/>
      <c r="W2894" s="900"/>
      <c r="X2894" s="900"/>
      <c r="Z2894" s="900"/>
      <c r="AA2894" s="900"/>
      <c r="AB2894" s="900"/>
      <c r="AC2894" s="900"/>
    </row>
    <row r="2895" spans="9:29">
      <c r="I2895" s="900"/>
      <c r="K2895" s="900"/>
      <c r="Q2895" s="900"/>
      <c r="S2895" s="900"/>
      <c r="T2895" s="900"/>
      <c r="U2895" s="900"/>
      <c r="V2895" s="900"/>
      <c r="W2895" s="900"/>
      <c r="X2895" s="900"/>
      <c r="Z2895" s="900"/>
      <c r="AA2895" s="900"/>
      <c r="AB2895" s="900"/>
      <c r="AC2895" s="900"/>
    </row>
    <row r="2896" spans="9:29">
      <c r="I2896" s="900"/>
      <c r="K2896" s="900"/>
      <c r="Q2896" s="900"/>
      <c r="S2896" s="900"/>
      <c r="T2896" s="900"/>
      <c r="U2896" s="900"/>
      <c r="V2896" s="900"/>
      <c r="W2896" s="900"/>
      <c r="X2896" s="900"/>
      <c r="Z2896" s="900"/>
      <c r="AA2896" s="900"/>
      <c r="AB2896" s="900"/>
      <c r="AC2896" s="900"/>
    </row>
    <row r="2897" spans="9:29">
      <c r="I2897" s="900"/>
      <c r="K2897" s="900"/>
      <c r="Q2897" s="900"/>
      <c r="S2897" s="900"/>
      <c r="T2897" s="900"/>
      <c r="U2897" s="900"/>
      <c r="V2897" s="900"/>
      <c r="W2897" s="900"/>
      <c r="X2897" s="900"/>
      <c r="Z2897" s="900"/>
      <c r="AA2897" s="900"/>
      <c r="AB2897" s="900"/>
      <c r="AC2897" s="900"/>
    </row>
    <row r="2898" spans="9:29">
      <c r="I2898" s="900"/>
      <c r="K2898" s="900"/>
      <c r="Q2898" s="900"/>
      <c r="S2898" s="900"/>
      <c r="T2898" s="900"/>
      <c r="U2898" s="900"/>
      <c r="V2898" s="900"/>
      <c r="W2898" s="900"/>
      <c r="X2898" s="900"/>
      <c r="Z2898" s="900"/>
      <c r="AA2898" s="900"/>
      <c r="AB2898" s="900"/>
      <c r="AC2898" s="900"/>
    </row>
    <row r="2899" spans="9:29">
      <c r="I2899" s="900"/>
      <c r="K2899" s="900"/>
      <c r="Q2899" s="900"/>
      <c r="S2899" s="900"/>
      <c r="T2899" s="900"/>
      <c r="U2899" s="900"/>
      <c r="V2899" s="900"/>
      <c r="W2899" s="900"/>
      <c r="X2899" s="900"/>
      <c r="Z2899" s="900"/>
      <c r="AA2899" s="900"/>
      <c r="AB2899" s="900"/>
      <c r="AC2899" s="900"/>
    </row>
    <row r="2900" spans="9:29">
      <c r="I2900" s="900"/>
      <c r="K2900" s="900"/>
      <c r="Q2900" s="900"/>
      <c r="S2900" s="900"/>
      <c r="T2900" s="900"/>
      <c r="U2900" s="900"/>
      <c r="V2900" s="900"/>
      <c r="W2900" s="900"/>
      <c r="X2900" s="900"/>
      <c r="Z2900" s="900"/>
      <c r="AA2900" s="900"/>
      <c r="AB2900" s="900"/>
      <c r="AC2900" s="900"/>
    </row>
    <row r="2901" spans="9:29">
      <c r="I2901" s="900"/>
      <c r="K2901" s="900"/>
      <c r="Q2901" s="900"/>
      <c r="S2901" s="900"/>
      <c r="T2901" s="900"/>
      <c r="U2901" s="900"/>
      <c r="V2901" s="900"/>
      <c r="W2901" s="900"/>
      <c r="X2901" s="900"/>
      <c r="Z2901" s="900"/>
      <c r="AA2901" s="900"/>
      <c r="AB2901" s="900"/>
      <c r="AC2901" s="900"/>
    </row>
    <row r="2902" spans="9:29">
      <c r="I2902" s="900"/>
      <c r="K2902" s="900"/>
      <c r="Q2902" s="900"/>
      <c r="S2902" s="900"/>
      <c r="T2902" s="900"/>
      <c r="U2902" s="900"/>
      <c r="V2902" s="900"/>
      <c r="W2902" s="900"/>
      <c r="X2902" s="900"/>
      <c r="Z2902" s="900"/>
      <c r="AA2902" s="900"/>
      <c r="AB2902" s="900"/>
      <c r="AC2902" s="900"/>
    </row>
    <row r="2903" spans="9:29">
      <c r="I2903" s="900"/>
      <c r="K2903" s="900"/>
      <c r="Q2903" s="900"/>
      <c r="S2903" s="900"/>
      <c r="T2903" s="900"/>
      <c r="U2903" s="900"/>
      <c r="V2903" s="900"/>
      <c r="W2903" s="900"/>
      <c r="X2903" s="900"/>
      <c r="Z2903" s="900"/>
      <c r="AA2903" s="900"/>
      <c r="AB2903" s="900"/>
      <c r="AC2903" s="900"/>
    </row>
    <row r="2904" spans="9:29">
      <c r="I2904" s="900"/>
      <c r="K2904" s="900"/>
      <c r="Q2904" s="900"/>
      <c r="S2904" s="900"/>
      <c r="T2904" s="900"/>
      <c r="U2904" s="900"/>
      <c r="V2904" s="900"/>
      <c r="W2904" s="900"/>
      <c r="X2904" s="900"/>
      <c r="Z2904" s="900"/>
      <c r="AA2904" s="900"/>
      <c r="AB2904" s="900"/>
      <c r="AC2904" s="900"/>
    </row>
    <row r="2905" spans="9:29">
      <c r="I2905" s="900"/>
      <c r="K2905" s="900"/>
      <c r="Q2905" s="900"/>
      <c r="S2905" s="900"/>
      <c r="T2905" s="900"/>
      <c r="U2905" s="900"/>
      <c r="V2905" s="900"/>
      <c r="W2905" s="900"/>
      <c r="X2905" s="900"/>
      <c r="Z2905" s="900"/>
      <c r="AA2905" s="900"/>
      <c r="AB2905" s="900"/>
      <c r="AC2905" s="900"/>
    </row>
    <row r="2906" spans="9:29">
      <c r="I2906" s="900"/>
      <c r="K2906" s="900"/>
      <c r="Q2906" s="900"/>
      <c r="S2906" s="900"/>
      <c r="T2906" s="900"/>
      <c r="U2906" s="900"/>
      <c r="V2906" s="900"/>
      <c r="W2906" s="900"/>
      <c r="X2906" s="900"/>
      <c r="Z2906" s="900"/>
      <c r="AA2906" s="900"/>
      <c r="AB2906" s="900"/>
      <c r="AC2906" s="900"/>
    </row>
    <row r="2907" spans="9:29">
      <c r="I2907" s="900"/>
      <c r="K2907" s="900"/>
      <c r="Q2907" s="900"/>
      <c r="S2907" s="900"/>
      <c r="T2907" s="900"/>
      <c r="U2907" s="900"/>
      <c r="V2907" s="900"/>
      <c r="W2907" s="900"/>
      <c r="X2907" s="900"/>
      <c r="Z2907" s="900"/>
      <c r="AA2907" s="900"/>
      <c r="AB2907" s="900"/>
      <c r="AC2907" s="900"/>
    </row>
    <row r="2908" spans="9:29">
      <c r="I2908" s="900"/>
      <c r="K2908" s="900"/>
      <c r="Q2908" s="900"/>
      <c r="S2908" s="900"/>
      <c r="T2908" s="900"/>
      <c r="U2908" s="900"/>
      <c r="V2908" s="900"/>
      <c r="W2908" s="900"/>
      <c r="X2908" s="900"/>
      <c r="Z2908" s="900"/>
      <c r="AA2908" s="900"/>
      <c r="AB2908" s="900"/>
      <c r="AC2908" s="900"/>
    </row>
    <row r="2909" spans="9:29">
      <c r="I2909" s="900"/>
      <c r="K2909" s="900"/>
      <c r="Q2909" s="900"/>
      <c r="S2909" s="900"/>
      <c r="T2909" s="900"/>
      <c r="U2909" s="900"/>
      <c r="V2909" s="900"/>
      <c r="W2909" s="900"/>
      <c r="X2909" s="900"/>
      <c r="Z2909" s="900"/>
      <c r="AA2909" s="900"/>
      <c r="AB2909" s="900"/>
      <c r="AC2909" s="900"/>
    </row>
    <row r="2910" spans="9:29">
      <c r="I2910" s="900"/>
      <c r="K2910" s="900"/>
      <c r="Q2910" s="900"/>
      <c r="S2910" s="900"/>
      <c r="T2910" s="900"/>
      <c r="U2910" s="900"/>
      <c r="V2910" s="900"/>
      <c r="W2910" s="900"/>
      <c r="X2910" s="900"/>
      <c r="Z2910" s="900"/>
      <c r="AA2910" s="900"/>
      <c r="AB2910" s="900"/>
      <c r="AC2910" s="900"/>
    </row>
    <row r="2911" spans="9:29">
      <c r="I2911" s="900"/>
      <c r="K2911" s="900"/>
      <c r="Q2911" s="900"/>
      <c r="S2911" s="900"/>
      <c r="T2911" s="900"/>
      <c r="U2911" s="900"/>
      <c r="V2911" s="900"/>
      <c r="W2911" s="900"/>
      <c r="X2911" s="900"/>
      <c r="Z2911" s="900"/>
      <c r="AA2911" s="900"/>
      <c r="AB2911" s="900"/>
      <c r="AC2911" s="900"/>
    </row>
    <row r="2912" spans="9:29">
      <c r="I2912" s="900"/>
      <c r="K2912" s="900"/>
      <c r="Q2912" s="900"/>
      <c r="S2912" s="900"/>
      <c r="T2912" s="900"/>
      <c r="U2912" s="900"/>
      <c r="V2912" s="900"/>
      <c r="W2912" s="900"/>
      <c r="X2912" s="900"/>
      <c r="Z2912" s="900"/>
      <c r="AA2912" s="900"/>
      <c r="AB2912" s="900"/>
      <c r="AC2912" s="900"/>
    </row>
    <row r="2913" spans="9:29">
      <c r="I2913" s="900"/>
      <c r="K2913" s="900"/>
      <c r="Q2913" s="900"/>
      <c r="S2913" s="900"/>
      <c r="T2913" s="900"/>
      <c r="U2913" s="900"/>
      <c r="V2913" s="900"/>
      <c r="W2913" s="900"/>
      <c r="X2913" s="900"/>
      <c r="Z2913" s="900"/>
      <c r="AA2913" s="900"/>
      <c r="AB2913" s="900"/>
      <c r="AC2913" s="900"/>
    </row>
    <row r="2914" spans="9:29">
      <c r="I2914" s="900"/>
      <c r="K2914" s="900"/>
      <c r="Q2914" s="900"/>
      <c r="S2914" s="900"/>
      <c r="T2914" s="900"/>
      <c r="U2914" s="900"/>
      <c r="V2914" s="900"/>
      <c r="W2914" s="900"/>
      <c r="X2914" s="900"/>
      <c r="Z2914" s="900"/>
      <c r="AA2914" s="900"/>
      <c r="AB2914" s="900"/>
      <c r="AC2914" s="900"/>
    </row>
    <row r="2915" spans="9:29">
      <c r="I2915" s="900"/>
      <c r="K2915" s="900"/>
      <c r="Q2915" s="900"/>
      <c r="S2915" s="900"/>
      <c r="T2915" s="900"/>
      <c r="U2915" s="900"/>
      <c r="V2915" s="900"/>
      <c r="W2915" s="900"/>
      <c r="X2915" s="900"/>
      <c r="Z2915" s="900"/>
      <c r="AA2915" s="900"/>
      <c r="AB2915" s="900"/>
      <c r="AC2915" s="900"/>
    </row>
    <row r="2916" spans="9:29">
      <c r="I2916" s="900"/>
      <c r="K2916" s="900"/>
      <c r="Q2916" s="900"/>
      <c r="S2916" s="900"/>
      <c r="T2916" s="900"/>
      <c r="U2916" s="900"/>
      <c r="V2916" s="900"/>
      <c r="W2916" s="900"/>
      <c r="X2916" s="900"/>
      <c r="Z2916" s="900"/>
      <c r="AA2916" s="900"/>
      <c r="AB2916" s="900"/>
      <c r="AC2916" s="900"/>
    </row>
    <row r="2917" spans="9:29">
      <c r="I2917" s="900"/>
      <c r="K2917" s="900"/>
      <c r="Q2917" s="900"/>
      <c r="S2917" s="900"/>
      <c r="T2917" s="900"/>
      <c r="U2917" s="900"/>
      <c r="V2917" s="900"/>
      <c r="W2917" s="900"/>
      <c r="X2917" s="900"/>
      <c r="Z2917" s="900"/>
      <c r="AA2917" s="900"/>
      <c r="AB2917" s="900"/>
      <c r="AC2917" s="900"/>
    </row>
    <row r="2918" spans="9:29">
      <c r="I2918" s="900"/>
      <c r="K2918" s="900"/>
      <c r="Q2918" s="900"/>
      <c r="S2918" s="900"/>
      <c r="T2918" s="900"/>
      <c r="U2918" s="900"/>
      <c r="V2918" s="900"/>
      <c r="W2918" s="900"/>
      <c r="X2918" s="900"/>
      <c r="Z2918" s="900"/>
      <c r="AA2918" s="900"/>
      <c r="AB2918" s="900"/>
      <c r="AC2918" s="900"/>
    </row>
    <row r="2919" spans="9:29">
      <c r="I2919" s="900"/>
      <c r="K2919" s="900"/>
      <c r="Q2919" s="900"/>
      <c r="S2919" s="900"/>
      <c r="T2919" s="900"/>
      <c r="U2919" s="900"/>
      <c r="V2919" s="900"/>
      <c r="W2919" s="900"/>
      <c r="X2919" s="900"/>
      <c r="Z2919" s="900"/>
      <c r="AA2919" s="900"/>
      <c r="AB2919" s="900"/>
      <c r="AC2919" s="900"/>
    </row>
    <row r="2920" spans="9:29">
      <c r="I2920" s="900"/>
      <c r="K2920" s="900"/>
      <c r="Q2920" s="900"/>
      <c r="S2920" s="900"/>
      <c r="T2920" s="900"/>
      <c r="U2920" s="900"/>
      <c r="V2920" s="900"/>
      <c r="W2920" s="900"/>
      <c r="X2920" s="900"/>
      <c r="Z2920" s="900"/>
      <c r="AA2920" s="900"/>
      <c r="AB2920" s="900"/>
      <c r="AC2920" s="900"/>
    </row>
    <row r="2921" spans="9:29">
      <c r="I2921" s="900"/>
      <c r="K2921" s="900"/>
      <c r="Q2921" s="900"/>
      <c r="S2921" s="900"/>
      <c r="T2921" s="900"/>
      <c r="U2921" s="900"/>
      <c r="V2921" s="900"/>
      <c r="W2921" s="900"/>
      <c r="X2921" s="900"/>
      <c r="Z2921" s="900"/>
      <c r="AA2921" s="900"/>
      <c r="AB2921" s="900"/>
      <c r="AC2921" s="900"/>
    </row>
    <row r="2922" spans="9:29">
      <c r="I2922" s="900"/>
      <c r="K2922" s="900"/>
      <c r="Q2922" s="900"/>
      <c r="S2922" s="900"/>
      <c r="T2922" s="900"/>
      <c r="U2922" s="900"/>
      <c r="V2922" s="900"/>
      <c r="W2922" s="900"/>
      <c r="X2922" s="900"/>
      <c r="Z2922" s="900"/>
      <c r="AA2922" s="900"/>
      <c r="AB2922" s="900"/>
      <c r="AC2922" s="900"/>
    </row>
    <row r="2923" spans="9:29">
      <c r="I2923" s="900"/>
      <c r="K2923" s="900"/>
      <c r="Q2923" s="900"/>
      <c r="S2923" s="900"/>
      <c r="T2923" s="900"/>
      <c r="U2923" s="900"/>
      <c r="V2923" s="900"/>
      <c r="W2923" s="900"/>
      <c r="X2923" s="900"/>
      <c r="Z2923" s="900"/>
      <c r="AA2923" s="900"/>
      <c r="AB2923" s="900"/>
      <c r="AC2923" s="900"/>
    </row>
    <row r="2924" spans="9:29">
      <c r="I2924" s="900"/>
      <c r="K2924" s="900"/>
      <c r="Q2924" s="900"/>
      <c r="S2924" s="900"/>
      <c r="T2924" s="900"/>
      <c r="U2924" s="900"/>
      <c r="V2924" s="900"/>
      <c r="W2924" s="900"/>
      <c r="X2924" s="900"/>
      <c r="Z2924" s="900"/>
      <c r="AA2924" s="900"/>
      <c r="AB2924" s="900"/>
      <c r="AC2924" s="900"/>
    </row>
    <row r="2925" spans="9:29">
      <c r="I2925" s="900"/>
      <c r="K2925" s="900"/>
      <c r="Q2925" s="900"/>
      <c r="S2925" s="900"/>
      <c r="T2925" s="900"/>
      <c r="U2925" s="900"/>
      <c r="V2925" s="900"/>
      <c r="W2925" s="900"/>
      <c r="X2925" s="900"/>
      <c r="Z2925" s="900"/>
      <c r="AA2925" s="900"/>
      <c r="AB2925" s="900"/>
      <c r="AC2925" s="900"/>
    </row>
    <row r="2926" spans="9:29">
      <c r="I2926" s="900"/>
      <c r="K2926" s="900"/>
      <c r="Q2926" s="900"/>
      <c r="S2926" s="900"/>
      <c r="T2926" s="900"/>
      <c r="U2926" s="900"/>
      <c r="V2926" s="900"/>
      <c r="W2926" s="900"/>
      <c r="X2926" s="900"/>
      <c r="Z2926" s="900"/>
      <c r="AA2926" s="900"/>
      <c r="AB2926" s="900"/>
      <c r="AC2926" s="900"/>
    </row>
    <row r="2927" spans="9:29">
      <c r="I2927" s="900"/>
      <c r="K2927" s="900"/>
      <c r="Q2927" s="900"/>
      <c r="S2927" s="900"/>
      <c r="T2927" s="900"/>
      <c r="U2927" s="900"/>
      <c r="V2927" s="900"/>
      <c r="W2927" s="900"/>
      <c r="X2927" s="900"/>
      <c r="Z2927" s="900"/>
      <c r="AA2927" s="900"/>
      <c r="AB2927" s="900"/>
      <c r="AC2927" s="900"/>
    </row>
    <row r="2928" spans="9:29">
      <c r="I2928" s="900"/>
      <c r="K2928" s="900"/>
      <c r="Q2928" s="900"/>
      <c r="S2928" s="900"/>
      <c r="T2928" s="900"/>
      <c r="U2928" s="900"/>
      <c r="V2928" s="900"/>
      <c r="W2928" s="900"/>
      <c r="X2928" s="900"/>
      <c r="Z2928" s="900"/>
      <c r="AA2928" s="900"/>
      <c r="AB2928" s="900"/>
      <c r="AC2928" s="900"/>
    </row>
    <row r="2929" spans="9:29">
      <c r="I2929" s="900"/>
      <c r="K2929" s="900"/>
      <c r="Q2929" s="900"/>
      <c r="S2929" s="900"/>
      <c r="T2929" s="900"/>
      <c r="U2929" s="900"/>
      <c r="V2929" s="900"/>
      <c r="W2929" s="900"/>
      <c r="X2929" s="900"/>
      <c r="Z2929" s="900"/>
      <c r="AA2929" s="900"/>
      <c r="AB2929" s="900"/>
      <c r="AC2929" s="900"/>
    </row>
    <row r="2930" spans="9:29">
      <c r="I2930" s="900"/>
      <c r="K2930" s="900"/>
      <c r="Q2930" s="900"/>
      <c r="S2930" s="900"/>
      <c r="T2930" s="900"/>
      <c r="U2930" s="900"/>
      <c r="V2930" s="900"/>
      <c r="W2930" s="900"/>
      <c r="X2930" s="900"/>
      <c r="Z2930" s="900"/>
      <c r="AA2930" s="900"/>
      <c r="AB2930" s="900"/>
      <c r="AC2930" s="900"/>
    </row>
    <row r="2931" spans="9:29">
      <c r="I2931" s="900"/>
      <c r="K2931" s="900"/>
      <c r="Q2931" s="900"/>
      <c r="S2931" s="900"/>
      <c r="T2931" s="900"/>
      <c r="U2931" s="900"/>
      <c r="V2931" s="900"/>
      <c r="W2931" s="900"/>
      <c r="X2931" s="900"/>
      <c r="Z2931" s="900"/>
      <c r="AA2931" s="900"/>
      <c r="AB2931" s="900"/>
      <c r="AC2931" s="900"/>
    </row>
    <row r="2932" spans="9:29">
      <c r="I2932" s="900"/>
      <c r="K2932" s="900"/>
      <c r="Q2932" s="900"/>
      <c r="S2932" s="900"/>
      <c r="T2932" s="900"/>
      <c r="U2932" s="900"/>
      <c r="V2932" s="900"/>
      <c r="W2932" s="900"/>
      <c r="X2932" s="900"/>
      <c r="Z2932" s="900"/>
      <c r="AA2932" s="900"/>
      <c r="AB2932" s="900"/>
      <c r="AC2932" s="900"/>
    </row>
    <row r="2933" spans="9:29">
      <c r="I2933" s="900"/>
      <c r="K2933" s="900"/>
      <c r="Q2933" s="900"/>
      <c r="S2933" s="900"/>
      <c r="T2933" s="900"/>
      <c r="U2933" s="900"/>
      <c r="V2933" s="900"/>
      <c r="W2933" s="900"/>
      <c r="X2933" s="900"/>
      <c r="Z2933" s="900"/>
      <c r="AA2933" s="900"/>
      <c r="AB2933" s="900"/>
      <c r="AC2933" s="900"/>
    </row>
    <row r="2934" spans="9:29">
      <c r="I2934" s="900"/>
      <c r="K2934" s="900"/>
      <c r="Q2934" s="900"/>
      <c r="S2934" s="900"/>
      <c r="T2934" s="900"/>
      <c r="U2934" s="900"/>
      <c r="V2934" s="900"/>
      <c r="W2934" s="900"/>
      <c r="X2934" s="900"/>
      <c r="Z2934" s="900"/>
      <c r="AA2934" s="900"/>
      <c r="AB2934" s="900"/>
      <c r="AC2934" s="900"/>
    </row>
    <row r="2935" spans="9:29">
      <c r="I2935" s="900"/>
      <c r="K2935" s="900"/>
      <c r="Q2935" s="900"/>
      <c r="S2935" s="900"/>
      <c r="T2935" s="900"/>
      <c r="U2935" s="900"/>
      <c r="V2935" s="900"/>
      <c r="W2935" s="900"/>
      <c r="X2935" s="900"/>
      <c r="Z2935" s="900"/>
      <c r="AA2935" s="900"/>
      <c r="AB2935" s="900"/>
      <c r="AC2935" s="900"/>
    </row>
    <row r="2936" spans="9:29">
      <c r="I2936" s="900"/>
      <c r="K2936" s="900"/>
      <c r="Q2936" s="900"/>
      <c r="S2936" s="900"/>
      <c r="T2936" s="900"/>
      <c r="U2936" s="900"/>
      <c r="V2936" s="900"/>
      <c r="W2936" s="900"/>
      <c r="X2936" s="900"/>
      <c r="Z2936" s="900"/>
      <c r="AA2936" s="900"/>
      <c r="AB2936" s="900"/>
      <c r="AC2936" s="900"/>
    </row>
    <row r="2937" spans="9:29">
      <c r="I2937" s="900"/>
      <c r="K2937" s="900"/>
      <c r="Q2937" s="900"/>
      <c r="S2937" s="900"/>
      <c r="T2937" s="900"/>
      <c r="U2937" s="900"/>
      <c r="V2937" s="900"/>
      <c r="W2937" s="900"/>
      <c r="X2937" s="900"/>
      <c r="Z2937" s="900"/>
      <c r="AA2937" s="900"/>
      <c r="AB2937" s="900"/>
      <c r="AC2937" s="900"/>
    </row>
    <row r="2938" spans="9:29">
      <c r="I2938" s="900"/>
      <c r="K2938" s="900"/>
      <c r="Q2938" s="900"/>
      <c r="S2938" s="900"/>
      <c r="T2938" s="900"/>
      <c r="U2938" s="900"/>
      <c r="V2938" s="900"/>
      <c r="W2938" s="900"/>
      <c r="X2938" s="900"/>
      <c r="Z2938" s="900"/>
      <c r="AA2938" s="900"/>
      <c r="AB2938" s="900"/>
      <c r="AC2938" s="900"/>
    </row>
    <row r="2939" spans="9:29">
      <c r="I2939" s="900"/>
      <c r="K2939" s="900"/>
      <c r="Q2939" s="900"/>
      <c r="S2939" s="900"/>
      <c r="T2939" s="900"/>
      <c r="U2939" s="900"/>
      <c r="V2939" s="900"/>
      <c r="W2939" s="900"/>
      <c r="X2939" s="900"/>
      <c r="Z2939" s="900"/>
      <c r="AA2939" s="900"/>
      <c r="AB2939" s="900"/>
      <c r="AC2939" s="900"/>
    </row>
    <row r="2940" spans="9:29">
      <c r="I2940" s="900"/>
      <c r="K2940" s="900"/>
      <c r="Q2940" s="900"/>
      <c r="S2940" s="900"/>
      <c r="T2940" s="900"/>
      <c r="U2940" s="900"/>
      <c r="V2940" s="900"/>
      <c r="W2940" s="900"/>
      <c r="X2940" s="900"/>
      <c r="Z2940" s="900"/>
      <c r="AA2940" s="900"/>
      <c r="AB2940" s="900"/>
      <c r="AC2940" s="900"/>
    </row>
    <row r="2941" spans="9:29">
      <c r="I2941" s="900"/>
      <c r="K2941" s="900"/>
      <c r="Q2941" s="900"/>
      <c r="S2941" s="900"/>
      <c r="T2941" s="900"/>
      <c r="U2941" s="900"/>
      <c r="V2941" s="900"/>
      <c r="W2941" s="900"/>
      <c r="X2941" s="900"/>
      <c r="Z2941" s="900"/>
      <c r="AA2941" s="900"/>
      <c r="AB2941" s="900"/>
      <c r="AC2941" s="900"/>
    </row>
    <row r="2942" spans="9:29">
      <c r="I2942" s="900"/>
      <c r="K2942" s="900"/>
      <c r="Q2942" s="900"/>
      <c r="S2942" s="900"/>
      <c r="T2942" s="900"/>
      <c r="U2942" s="900"/>
      <c r="V2942" s="900"/>
      <c r="W2942" s="900"/>
      <c r="X2942" s="900"/>
      <c r="Z2942" s="900"/>
      <c r="AA2942" s="900"/>
      <c r="AB2942" s="900"/>
      <c r="AC2942" s="900"/>
    </row>
    <row r="2943" spans="9:29">
      <c r="I2943" s="900"/>
      <c r="K2943" s="900"/>
      <c r="Q2943" s="900"/>
      <c r="S2943" s="900"/>
      <c r="T2943" s="900"/>
      <c r="U2943" s="900"/>
      <c r="V2943" s="900"/>
      <c r="W2943" s="900"/>
      <c r="X2943" s="900"/>
      <c r="Z2943" s="900"/>
      <c r="AA2943" s="900"/>
      <c r="AB2943" s="900"/>
      <c r="AC2943" s="900"/>
    </row>
    <row r="2944" spans="9:29">
      <c r="I2944" s="900"/>
      <c r="K2944" s="900"/>
      <c r="Q2944" s="900"/>
      <c r="S2944" s="900"/>
      <c r="T2944" s="900"/>
      <c r="U2944" s="900"/>
      <c r="V2944" s="900"/>
      <c r="W2944" s="900"/>
      <c r="X2944" s="900"/>
      <c r="Z2944" s="900"/>
      <c r="AA2944" s="900"/>
      <c r="AB2944" s="900"/>
      <c r="AC2944" s="900"/>
    </row>
    <row r="2945" spans="9:29">
      <c r="I2945" s="900"/>
      <c r="K2945" s="900"/>
      <c r="Q2945" s="900"/>
      <c r="S2945" s="900"/>
      <c r="T2945" s="900"/>
      <c r="U2945" s="900"/>
      <c r="V2945" s="900"/>
      <c r="W2945" s="900"/>
      <c r="X2945" s="900"/>
      <c r="Z2945" s="900"/>
      <c r="AA2945" s="900"/>
      <c r="AB2945" s="900"/>
      <c r="AC2945" s="900"/>
    </row>
    <row r="2946" spans="9:29">
      <c r="I2946" s="900"/>
      <c r="K2946" s="900"/>
      <c r="Q2946" s="900"/>
      <c r="S2946" s="900"/>
      <c r="T2946" s="900"/>
      <c r="U2946" s="900"/>
      <c r="V2946" s="900"/>
      <c r="W2946" s="900"/>
      <c r="X2946" s="900"/>
      <c r="Z2946" s="900"/>
      <c r="AA2946" s="900"/>
      <c r="AB2946" s="900"/>
      <c r="AC2946" s="900"/>
    </row>
    <row r="2947" spans="9:29">
      <c r="I2947" s="900"/>
      <c r="K2947" s="900"/>
      <c r="Q2947" s="900"/>
      <c r="S2947" s="900"/>
      <c r="T2947" s="900"/>
      <c r="U2947" s="900"/>
      <c r="V2947" s="900"/>
      <c r="W2947" s="900"/>
      <c r="X2947" s="900"/>
      <c r="Z2947" s="900"/>
      <c r="AA2947" s="900"/>
      <c r="AB2947" s="900"/>
      <c r="AC2947" s="900"/>
    </row>
    <row r="2948" spans="9:29">
      <c r="I2948" s="900"/>
      <c r="K2948" s="900"/>
      <c r="Q2948" s="900"/>
      <c r="S2948" s="900"/>
      <c r="T2948" s="900"/>
      <c r="U2948" s="900"/>
      <c r="V2948" s="900"/>
      <c r="W2948" s="900"/>
      <c r="X2948" s="900"/>
      <c r="Z2948" s="900"/>
      <c r="AA2948" s="900"/>
      <c r="AB2948" s="900"/>
      <c r="AC2948" s="900"/>
    </row>
    <row r="2949" spans="9:29">
      <c r="I2949" s="900"/>
      <c r="K2949" s="900"/>
      <c r="Q2949" s="900"/>
      <c r="S2949" s="900"/>
      <c r="T2949" s="900"/>
      <c r="U2949" s="900"/>
      <c r="V2949" s="900"/>
      <c r="W2949" s="900"/>
      <c r="X2949" s="900"/>
      <c r="Z2949" s="900"/>
      <c r="AA2949" s="900"/>
      <c r="AB2949" s="900"/>
      <c r="AC2949" s="900"/>
    </row>
    <row r="2950" spans="9:29">
      <c r="I2950" s="900"/>
      <c r="K2950" s="900"/>
      <c r="Q2950" s="900"/>
      <c r="S2950" s="900"/>
      <c r="T2950" s="900"/>
      <c r="U2950" s="900"/>
      <c r="V2950" s="900"/>
      <c r="W2950" s="900"/>
      <c r="X2950" s="900"/>
      <c r="Z2950" s="900"/>
      <c r="AA2950" s="900"/>
      <c r="AB2950" s="900"/>
      <c r="AC2950" s="900"/>
    </row>
    <row r="2951" spans="9:29">
      <c r="I2951" s="900"/>
      <c r="K2951" s="900"/>
      <c r="Q2951" s="900"/>
      <c r="S2951" s="900"/>
      <c r="T2951" s="900"/>
      <c r="U2951" s="900"/>
      <c r="V2951" s="900"/>
      <c r="W2951" s="900"/>
      <c r="X2951" s="900"/>
      <c r="Z2951" s="900"/>
      <c r="AA2951" s="900"/>
      <c r="AB2951" s="900"/>
      <c r="AC2951" s="900"/>
    </row>
    <row r="2952" spans="9:29">
      <c r="I2952" s="900"/>
      <c r="K2952" s="900"/>
      <c r="Q2952" s="900"/>
      <c r="S2952" s="900"/>
      <c r="T2952" s="900"/>
      <c r="U2952" s="900"/>
      <c r="V2952" s="900"/>
      <c r="W2952" s="900"/>
      <c r="X2952" s="900"/>
      <c r="Z2952" s="900"/>
      <c r="AA2952" s="900"/>
      <c r="AB2952" s="900"/>
      <c r="AC2952" s="900"/>
    </row>
    <row r="2953" spans="9:29">
      <c r="I2953" s="900"/>
      <c r="K2953" s="900"/>
      <c r="Q2953" s="900"/>
      <c r="S2953" s="900"/>
      <c r="T2953" s="900"/>
      <c r="U2953" s="900"/>
      <c r="V2953" s="900"/>
      <c r="W2953" s="900"/>
      <c r="X2953" s="900"/>
      <c r="Z2953" s="900"/>
      <c r="AA2953" s="900"/>
      <c r="AB2953" s="900"/>
      <c r="AC2953" s="900"/>
    </row>
    <row r="2954" spans="9:29">
      <c r="I2954" s="900"/>
      <c r="K2954" s="900"/>
      <c r="Q2954" s="900"/>
      <c r="S2954" s="900"/>
      <c r="T2954" s="900"/>
      <c r="U2954" s="900"/>
      <c r="V2954" s="900"/>
      <c r="W2954" s="900"/>
      <c r="X2954" s="900"/>
      <c r="Z2954" s="900"/>
      <c r="AA2954" s="900"/>
      <c r="AB2954" s="900"/>
      <c r="AC2954" s="900"/>
    </row>
    <row r="2955" spans="9:29">
      <c r="I2955" s="900"/>
      <c r="K2955" s="900"/>
      <c r="Q2955" s="900"/>
      <c r="S2955" s="900"/>
      <c r="T2955" s="900"/>
      <c r="U2955" s="900"/>
      <c r="V2955" s="900"/>
      <c r="W2955" s="900"/>
      <c r="X2955" s="900"/>
      <c r="Z2955" s="900"/>
      <c r="AA2955" s="900"/>
      <c r="AB2955" s="900"/>
      <c r="AC2955" s="900"/>
    </row>
    <row r="2956" spans="9:29">
      <c r="I2956" s="900"/>
      <c r="K2956" s="900"/>
      <c r="Q2956" s="900"/>
      <c r="S2956" s="900"/>
      <c r="T2956" s="900"/>
      <c r="U2956" s="900"/>
      <c r="V2956" s="900"/>
      <c r="W2956" s="900"/>
      <c r="X2956" s="900"/>
      <c r="Z2956" s="900"/>
      <c r="AA2956" s="900"/>
      <c r="AB2956" s="900"/>
      <c r="AC2956" s="900"/>
    </row>
    <row r="2957" spans="9:29">
      <c r="I2957" s="900"/>
      <c r="K2957" s="900"/>
      <c r="Q2957" s="900"/>
      <c r="S2957" s="900"/>
      <c r="T2957" s="900"/>
      <c r="U2957" s="900"/>
      <c r="V2957" s="900"/>
      <c r="W2957" s="900"/>
      <c r="X2957" s="900"/>
      <c r="Z2957" s="900"/>
      <c r="AA2957" s="900"/>
      <c r="AB2957" s="900"/>
      <c r="AC2957" s="900"/>
    </row>
    <row r="2958" spans="9:29">
      <c r="I2958" s="900"/>
      <c r="K2958" s="900"/>
      <c r="Q2958" s="900"/>
      <c r="S2958" s="900"/>
      <c r="T2958" s="900"/>
      <c r="U2958" s="900"/>
      <c r="V2958" s="900"/>
      <c r="W2958" s="900"/>
      <c r="X2958" s="900"/>
      <c r="Z2958" s="900"/>
      <c r="AA2958" s="900"/>
      <c r="AB2958" s="900"/>
      <c r="AC2958" s="900"/>
    </row>
    <row r="2959" spans="9:29">
      <c r="I2959" s="900"/>
      <c r="K2959" s="900"/>
      <c r="Q2959" s="900"/>
      <c r="S2959" s="900"/>
      <c r="T2959" s="900"/>
      <c r="U2959" s="900"/>
      <c r="V2959" s="900"/>
      <c r="W2959" s="900"/>
      <c r="X2959" s="900"/>
      <c r="Z2959" s="900"/>
      <c r="AA2959" s="900"/>
      <c r="AB2959" s="900"/>
      <c r="AC2959" s="900"/>
    </row>
    <row r="2960" spans="9:29">
      <c r="I2960" s="900"/>
      <c r="K2960" s="900"/>
      <c r="Q2960" s="900"/>
      <c r="S2960" s="900"/>
      <c r="T2960" s="900"/>
      <c r="U2960" s="900"/>
      <c r="V2960" s="900"/>
      <c r="W2960" s="900"/>
      <c r="X2960" s="900"/>
      <c r="Z2960" s="900"/>
      <c r="AA2960" s="900"/>
      <c r="AB2960" s="900"/>
      <c r="AC2960" s="900"/>
    </row>
    <row r="2961" spans="9:29">
      <c r="I2961" s="900"/>
      <c r="K2961" s="900"/>
      <c r="Q2961" s="900"/>
      <c r="S2961" s="900"/>
      <c r="T2961" s="900"/>
      <c r="U2961" s="900"/>
      <c r="V2961" s="900"/>
      <c r="W2961" s="900"/>
      <c r="X2961" s="900"/>
      <c r="Z2961" s="900"/>
      <c r="AA2961" s="900"/>
      <c r="AB2961" s="900"/>
      <c r="AC2961" s="900"/>
    </row>
    <row r="2962" spans="9:29">
      <c r="I2962" s="900"/>
      <c r="K2962" s="900"/>
      <c r="Q2962" s="900"/>
      <c r="S2962" s="900"/>
      <c r="T2962" s="900"/>
      <c r="U2962" s="900"/>
      <c r="V2962" s="900"/>
      <c r="W2962" s="900"/>
      <c r="X2962" s="900"/>
      <c r="Z2962" s="900"/>
      <c r="AA2962" s="900"/>
      <c r="AB2962" s="900"/>
      <c r="AC2962" s="900"/>
    </row>
    <row r="2963" spans="9:29">
      <c r="I2963" s="900"/>
      <c r="K2963" s="900"/>
      <c r="Q2963" s="900"/>
      <c r="S2963" s="900"/>
      <c r="T2963" s="900"/>
      <c r="U2963" s="900"/>
      <c r="V2963" s="900"/>
      <c r="W2963" s="900"/>
      <c r="X2963" s="900"/>
      <c r="Z2963" s="900"/>
      <c r="AA2963" s="900"/>
      <c r="AB2963" s="900"/>
      <c r="AC2963" s="900"/>
    </row>
    <row r="2964" spans="9:29">
      <c r="I2964" s="900"/>
      <c r="K2964" s="900"/>
      <c r="Q2964" s="900"/>
      <c r="S2964" s="900"/>
      <c r="T2964" s="900"/>
      <c r="U2964" s="900"/>
      <c r="V2964" s="900"/>
      <c r="W2964" s="900"/>
      <c r="X2964" s="900"/>
      <c r="Z2964" s="900"/>
      <c r="AA2964" s="900"/>
      <c r="AB2964" s="900"/>
      <c r="AC2964" s="900"/>
    </row>
    <row r="2965" spans="9:29">
      <c r="I2965" s="900"/>
      <c r="K2965" s="900"/>
      <c r="Q2965" s="900"/>
      <c r="S2965" s="900"/>
      <c r="T2965" s="900"/>
      <c r="U2965" s="900"/>
      <c r="V2965" s="900"/>
      <c r="W2965" s="900"/>
      <c r="X2965" s="900"/>
      <c r="Z2965" s="900"/>
      <c r="AA2965" s="900"/>
      <c r="AB2965" s="900"/>
      <c r="AC2965" s="900"/>
    </row>
    <row r="2966" spans="9:29">
      <c r="I2966" s="900"/>
      <c r="K2966" s="900"/>
      <c r="Q2966" s="900"/>
      <c r="S2966" s="900"/>
      <c r="T2966" s="900"/>
      <c r="U2966" s="900"/>
      <c r="V2966" s="900"/>
      <c r="W2966" s="900"/>
      <c r="X2966" s="900"/>
      <c r="Z2966" s="900"/>
      <c r="AA2966" s="900"/>
      <c r="AB2966" s="900"/>
      <c r="AC2966" s="900"/>
    </row>
    <row r="2967" spans="9:29">
      <c r="I2967" s="900"/>
      <c r="K2967" s="900"/>
      <c r="Q2967" s="900"/>
      <c r="S2967" s="900"/>
      <c r="T2967" s="900"/>
      <c r="U2967" s="900"/>
      <c r="V2967" s="900"/>
      <c r="W2967" s="900"/>
      <c r="X2967" s="900"/>
      <c r="Z2967" s="900"/>
      <c r="AA2967" s="900"/>
      <c r="AB2967" s="900"/>
      <c r="AC2967" s="900"/>
    </row>
    <row r="2968" spans="9:29">
      <c r="I2968" s="900"/>
      <c r="K2968" s="900"/>
      <c r="Q2968" s="900"/>
      <c r="S2968" s="900"/>
      <c r="T2968" s="900"/>
      <c r="U2968" s="900"/>
      <c r="V2968" s="900"/>
      <c r="W2968" s="900"/>
      <c r="X2968" s="900"/>
      <c r="Z2968" s="900"/>
      <c r="AA2968" s="900"/>
      <c r="AB2968" s="900"/>
      <c r="AC2968" s="900"/>
    </row>
    <row r="2969" spans="9:29">
      <c r="I2969" s="900"/>
      <c r="K2969" s="900"/>
      <c r="Q2969" s="900"/>
      <c r="S2969" s="900"/>
      <c r="T2969" s="900"/>
      <c r="U2969" s="900"/>
      <c r="V2969" s="900"/>
      <c r="W2969" s="900"/>
      <c r="X2969" s="900"/>
      <c r="Z2969" s="900"/>
      <c r="AA2969" s="900"/>
      <c r="AB2969" s="900"/>
      <c r="AC2969" s="900"/>
    </row>
    <row r="2970" spans="9:29">
      <c r="I2970" s="900"/>
      <c r="K2970" s="900"/>
      <c r="Q2970" s="900"/>
      <c r="S2970" s="900"/>
      <c r="T2970" s="900"/>
      <c r="U2970" s="900"/>
      <c r="V2970" s="900"/>
      <c r="W2970" s="900"/>
      <c r="X2970" s="900"/>
      <c r="Z2970" s="900"/>
      <c r="AA2970" s="900"/>
      <c r="AB2970" s="900"/>
      <c r="AC2970" s="900"/>
    </row>
    <row r="2971" spans="9:29">
      <c r="I2971" s="900"/>
      <c r="K2971" s="900"/>
      <c r="Q2971" s="900"/>
      <c r="S2971" s="900"/>
      <c r="T2971" s="900"/>
      <c r="U2971" s="900"/>
      <c r="V2971" s="900"/>
      <c r="W2971" s="900"/>
      <c r="X2971" s="900"/>
      <c r="Z2971" s="900"/>
      <c r="AA2971" s="900"/>
      <c r="AB2971" s="900"/>
      <c r="AC2971" s="900"/>
    </row>
    <row r="2972" spans="9:29">
      <c r="I2972" s="900"/>
      <c r="K2972" s="900"/>
      <c r="Q2972" s="900"/>
      <c r="S2972" s="900"/>
      <c r="T2972" s="900"/>
      <c r="U2972" s="900"/>
      <c r="V2972" s="900"/>
      <c r="W2972" s="900"/>
      <c r="X2972" s="900"/>
      <c r="Z2972" s="900"/>
      <c r="AA2972" s="900"/>
      <c r="AB2972" s="900"/>
      <c r="AC2972" s="900"/>
    </row>
    <row r="2973" spans="9:29">
      <c r="I2973" s="900"/>
      <c r="K2973" s="900"/>
      <c r="Q2973" s="900"/>
      <c r="S2973" s="900"/>
      <c r="T2973" s="900"/>
      <c r="U2973" s="900"/>
      <c r="V2973" s="900"/>
      <c r="W2973" s="900"/>
      <c r="X2973" s="900"/>
      <c r="Z2973" s="900"/>
      <c r="AA2973" s="900"/>
      <c r="AB2973" s="900"/>
      <c r="AC2973" s="900"/>
    </row>
    <row r="2974" spans="9:29">
      <c r="I2974" s="900"/>
      <c r="K2974" s="900"/>
      <c r="Q2974" s="900"/>
      <c r="S2974" s="900"/>
      <c r="T2974" s="900"/>
      <c r="U2974" s="900"/>
      <c r="V2974" s="900"/>
      <c r="W2974" s="900"/>
      <c r="X2974" s="900"/>
      <c r="Z2974" s="900"/>
      <c r="AA2974" s="900"/>
      <c r="AB2974" s="900"/>
      <c r="AC2974" s="900"/>
    </row>
    <row r="2975" spans="9:29">
      <c r="I2975" s="900"/>
      <c r="K2975" s="900"/>
      <c r="Q2975" s="900"/>
      <c r="S2975" s="900"/>
      <c r="T2975" s="900"/>
      <c r="U2975" s="900"/>
      <c r="V2975" s="900"/>
      <c r="W2975" s="900"/>
      <c r="X2975" s="900"/>
      <c r="Z2975" s="900"/>
      <c r="AA2975" s="900"/>
      <c r="AB2975" s="900"/>
      <c r="AC2975" s="900"/>
    </row>
    <row r="2976" spans="9:29">
      <c r="I2976" s="900"/>
      <c r="K2976" s="900"/>
      <c r="Q2976" s="900"/>
      <c r="S2976" s="900"/>
      <c r="T2976" s="900"/>
      <c r="U2976" s="900"/>
      <c r="V2976" s="900"/>
      <c r="W2976" s="900"/>
      <c r="X2976" s="900"/>
      <c r="Z2976" s="900"/>
      <c r="AA2976" s="900"/>
      <c r="AB2976" s="900"/>
      <c r="AC2976" s="900"/>
    </row>
    <row r="2977" spans="9:29">
      <c r="I2977" s="900"/>
      <c r="K2977" s="900"/>
      <c r="Q2977" s="900"/>
      <c r="S2977" s="900"/>
      <c r="T2977" s="900"/>
      <c r="U2977" s="900"/>
      <c r="V2977" s="900"/>
      <c r="W2977" s="900"/>
      <c r="X2977" s="900"/>
      <c r="Z2977" s="900"/>
      <c r="AA2977" s="900"/>
      <c r="AB2977" s="900"/>
      <c r="AC2977" s="900"/>
    </row>
    <row r="2978" spans="9:29">
      <c r="I2978" s="900"/>
      <c r="K2978" s="900"/>
      <c r="Q2978" s="900"/>
      <c r="S2978" s="900"/>
      <c r="T2978" s="900"/>
      <c r="U2978" s="900"/>
      <c r="V2978" s="900"/>
      <c r="W2978" s="900"/>
      <c r="X2978" s="900"/>
      <c r="Z2978" s="900"/>
      <c r="AA2978" s="900"/>
      <c r="AB2978" s="900"/>
      <c r="AC2978" s="900"/>
    </row>
    <row r="2979" spans="9:29">
      <c r="I2979" s="900"/>
      <c r="K2979" s="900"/>
      <c r="Q2979" s="900"/>
      <c r="S2979" s="900"/>
      <c r="T2979" s="900"/>
      <c r="U2979" s="900"/>
      <c r="V2979" s="900"/>
      <c r="W2979" s="900"/>
      <c r="X2979" s="900"/>
      <c r="Z2979" s="900"/>
      <c r="AA2979" s="900"/>
      <c r="AB2979" s="900"/>
      <c r="AC2979" s="900"/>
    </row>
    <row r="2980" spans="9:29">
      <c r="I2980" s="900"/>
      <c r="K2980" s="900"/>
      <c r="Q2980" s="900"/>
      <c r="S2980" s="900"/>
      <c r="T2980" s="900"/>
      <c r="U2980" s="900"/>
      <c r="V2980" s="900"/>
      <c r="W2980" s="900"/>
      <c r="X2980" s="900"/>
      <c r="Z2980" s="900"/>
      <c r="AA2980" s="900"/>
      <c r="AB2980" s="900"/>
      <c r="AC2980" s="900"/>
    </row>
    <row r="2981" spans="9:29">
      <c r="I2981" s="900"/>
      <c r="K2981" s="900"/>
      <c r="Q2981" s="900"/>
      <c r="S2981" s="900"/>
      <c r="T2981" s="900"/>
      <c r="U2981" s="900"/>
      <c r="V2981" s="900"/>
      <c r="W2981" s="900"/>
      <c r="X2981" s="900"/>
      <c r="Z2981" s="900"/>
      <c r="AA2981" s="900"/>
      <c r="AB2981" s="900"/>
      <c r="AC2981" s="900"/>
    </row>
    <row r="2982" spans="9:29">
      <c r="I2982" s="900"/>
      <c r="K2982" s="900"/>
      <c r="Q2982" s="900"/>
      <c r="S2982" s="900"/>
      <c r="T2982" s="900"/>
      <c r="U2982" s="900"/>
      <c r="V2982" s="900"/>
      <c r="W2982" s="900"/>
      <c r="X2982" s="900"/>
      <c r="Z2982" s="900"/>
      <c r="AA2982" s="900"/>
      <c r="AB2982" s="900"/>
      <c r="AC2982" s="900"/>
    </row>
    <row r="2983" spans="9:29">
      <c r="I2983" s="900"/>
      <c r="K2983" s="900"/>
      <c r="Q2983" s="900"/>
      <c r="S2983" s="900"/>
      <c r="T2983" s="900"/>
      <c r="U2983" s="900"/>
      <c r="V2983" s="900"/>
      <c r="W2983" s="900"/>
      <c r="X2983" s="900"/>
      <c r="Z2983" s="900"/>
      <c r="AA2983" s="900"/>
      <c r="AB2983" s="900"/>
      <c r="AC2983" s="900"/>
    </row>
    <row r="2984" spans="9:29">
      <c r="I2984" s="900"/>
      <c r="K2984" s="900"/>
      <c r="Q2984" s="900"/>
      <c r="S2984" s="900"/>
      <c r="T2984" s="900"/>
      <c r="U2984" s="900"/>
      <c r="V2984" s="900"/>
      <c r="W2984" s="900"/>
      <c r="X2984" s="900"/>
      <c r="Z2984" s="900"/>
      <c r="AA2984" s="900"/>
      <c r="AB2984" s="900"/>
      <c r="AC2984" s="900"/>
    </row>
    <row r="2985" spans="9:29">
      <c r="I2985" s="900"/>
      <c r="K2985" s="900"/>
      <c r="Q2985" s="900"/>
      <c r="S2985" s="900"/>
      <c r="T2985" s="900"/>
      <c r="U2985" s="900"/>
      <c r="V2985" s="900"/>
      <c r="W2985" s="900"/>
      <c r="X2985" s="900"/>
      <c r="Z2985" s="900"/>
      <c r="AA2985" s="900"/>
      <c r="AB2985" s="900"/>
      <c r="AC2985" s="900"/>
    </row>
    <row r="2986" spans="9:29">
      <c r="I2986" s="900"/>
      <c r="K2986" s="900"/>
      <c r="Q2986" s="900"/>
      <c r="S2986" s="900"/>
      <c r="T2986" s="900"/>
      <c r="U2986" s="900"/>
      <c r="V2986" s="900"/>
      <c r="W2986" s="900"/>
      <c r="X2986" s="900"/>
      <c r="Z2986" s="900"/>
      <c r="AA2986" s="900"/>
      <c r="AB2986" s="900"/>
      <c r="AC2986" s="900"/>
    </row>
    <row r="2987" spans="9:29">
      <c r="I2987" s="900"/>
      <c r="K2987" s="900"/>
      <c r="Q2987" s="900"/>
      <c r="S2987" s="900"/>
      <c r="T2987" s="900"/>
      <c r="U2987" s="900"/>
      <c r="V2987" s="900"/>
      <c r="W2987" s="900"/>
      <c r="X2987" s="900"/>
      <c r="Z2987" s="900"/>
      <c r="AA2987" s="900"/>
      <c r="AB2987" s="900"/>
      <c r="AC2987" s="900"/>
    </row>
    <row r="2988" spans="9:29">
      <c r="I2988" s="900"/>
      <c r="K2988" s="900"/>
      <c r="Q2988" s="900"/>
      <c r="S2988" s="900"/>
      <c r="T2988" s="900"/>
      <c r="U2988" s="900"/>
      <c r="V2988" s="900"/>
      <c r="W2988" s="900"/>
      <c r="X2988" s="900"/>
      <c r="Z2988" s="900"/>
      <c r="AA2988" s="900"/>
      <c r="AB2988" s="900"/>
      <c r="AC2988" s="900"/>
    </row>
    <row r="2989" spans="9:29">
      <c r="I2989" s="900"/>
      <c r="K2989" s="900"/>
      <c r="Q2989" s="900"/>
      <c r="S2989" s="900"/>
      <c r="T2989" s="900"/>
      <c r="U2989" s="900"/>
      <c r="V2989" s="900"/>
      <c r="W2989" s="900"/>
      <c r="X2989" s="900"/>
      <c r="Z2989" s="900"/>
      <c r="AA2989" s="900"/>
      <c r="AB2989" s="900"/>
      <c r="AC2989" s="900"/>
    </row>
    <row r="2990" spans="9:29">
      <c r="I2990" s="900"/>
      <c r="K2990" s="900"/>
      <c r="Q2990" s="900"/>
      <c r="S2990" s="900"/>
      <c r="T2990" s="900"/>
      <c r="U2990" s="900"/>
      <c r="V2990" s="900"/>
      <c r="W2990" s="900"/>
      <c r="X2990" s="900"/>
      <c r="Z2990" s="900"/>
      <c r="AA2990" s="900"/>
      <c r="AB2990" s="900"/>
      <c r="AC2990" s="900"/>
    </row>
    <row r="2991" spans="9:29">
      <c r="I2991" s="900"/>
      <c r="K2991" s="900"/>
      <c r="Q2991" s="900"/>
      <c r="S2991" s="900"/>
      <c r="T2991" s="900"/>
      <c r="U2991" s="900"/>
      <c r="V2991" s="900"/>
      <c r="W2991" s="900"/>
      <c r="X2991" s="900"/>
      <c r="Z2991" s="900"/>
      <c r="AA2991" s="900"/>
      <c r="AB2991" s="900"/>
      <c r="AC2991" s="900"/>
    </row>
    <row r="2992" spans="9:29">
      <c r="I2992" s="900"/>
      <c r="K2992" s="900"/>
      <c r="Q2992" s="900"/>
      <c r="S2992" s="900"/>
      <c r="T2992" s="900"/>
      <c r="U2992" s="900"/>
      <c r="V2992" s="900"/>
      <c r="W2992" s="900"/>
      <c r="X2992" s="900"/>
      <c r="Z2992" s="900"/>
      <c r="AA2992" s="900"/>
      <c r="AB2992" s="900"/>
      <c r="AC2992" s="900"/>
    </row>
    <row r="2993" spans="9:29">
      <c r="I2993" s="900"/>
      <c r="K2993" s="900"/>
      <c r="Q2993" s="900"/>
      <c r="S2993" s="900"/>
      <c r="T2993" s="900"/>
      <c r="U2993" s="900"/>
      <c r="V2993" s="900"/>
      <c r="W2993" s="900"/>
      <c r="X2993" s="900"/>
      <c r="Z2993" s="900"/>
      <c r="AA2993" s="900"/>
      <c r="AB2993" s="900"/>
      <c r="AC2993" s="900"/>
    </row>
    <row r="2994" spans="9:29">
      <c r="I2994" s="900"/>
      <c r="K2994" s="900"/>
      <c r="Q2994" s="900"/>
      <c r="S2994" s="900"/>
      <c r="T2994" s="900"/>
      <c r="U2994" s="900"/>
      <c r="V2994" s="900"/>
      <c r="W2994" s="900"/>
      <c r="X2994" s="900"/>
      <c r="Z2994" s="900"/>
      <c r="AA2994" s="900"/>
      <c r="AB2994" s="900"/>
      <c r="AC2994" s="900"/>
    </row>
    <row r="2995" spans="9:29">
      <c r="I2995" s="900"/>
      <c r="K2995" s="900"/>
      <c r="Q2995" s="900"/>
      <c r="S2995" s="900"/>
      <c r="T2995" s="900"/>
      <c r="U2995" s="900"/>
      <c r="V2995" s="900"/>
      <c r="W2995" s="900"/>
      <c r="X2995" s="900"/>
      <c r="Z2995" s="900"/>
      <c r="AA2995" s="900"/>
      <c r="AB2995" s="900"/>
      <c r="AC2995" s="900"/>
    </row>
    <row r="2996" spans="9:29">
      <c r="I2996" s="900"/>
      <c r="K2996" s="900"/>
      <c r="Q2996" s="900"/>
      <c r="S2996" s="900"/>
      <c r="T2996" s="900"/>
      <c r="U2996" s="900"/>
      <c r="V2996" s="900"/>
      <c r="W2996" s="900"/>
      <c r="X2996" s="900"/>
      <c r="Z2996" s="900"/>
      <c r="AA2996" s="900"/>
      <c r="AB2996" s="900"/>
      <c r="AC2996" s="900"/>
    </row>
    <row r="2997" spans="9:29">
      <c r="I2997" s="900"/>
      <c r="K2997" s="900"/>
      <c r="Q2997" s="900"/>
      <c r="S2997" s="900"/>
      <c r="T2997" s="900"/>
      <c r="U2997" s="900"/>
      <c r="V2997" s="900"/>
      <c r="W2997" s="900"/>
      <c r="X2997" s="900"/>
      <c r="Z2997" s="900"/>
      <c r="AA2997" s="900"/>
      <c r="AB2997" s="900"/>
      <c r="AC2997" s="900"/>
    </row>
    <row r="2998" spans="9:29">
      <c r="I2998" s="900"/>
      <c r="K2998" s="900"/>
      <c r="Q2998" s="900"/>
      <c r="S2998" s="900"/>
      <c r="T2998" s="900"/>
      <c r="U2998" s="900"/>
      <c r="V2998" s="900"/>
      <c r="W2998" s="900"/>
      <c r="X2998" s="900"/>
      <c r="Z2998" s="900"/>
      <c r="AA2998" s="900"/>
      <c r="AB2998" s="900"/>
      <c r="AC2998" s="900"/>
    </row>
    <row r="2999" spans="9:29">
      <c r="I2999" s="900"/>
      <c r="K2999" s="900"/>
      <c r="Q2999" s="900"/>
      <c r="S2999" s="900"/>
      <c r="T2999" s="900"/>
      <c r="U2999" s="900"/>
      <c r="V2999" s="900"/>
      <c r="W2999" s="900"/>
      <c r="X2999" s="900"/>
      <c r="Z2999" s="900"/>
      <c r="AA2999" s="900"/>
      <c r="AB2999" s="900"/>
      <c r="AC2999" s="900"/>
    </row>
    <row r="3000" spans="9:29">
      <c r="I3000" s="900"/>
      <c r="K3000" s="900"/>
      <c r="Q3000" s="900"/>
      <c r="S3000" s="900"/>
      <c r="T3000" s="900"/>
      <c r="U3000" s="900"/>
      <c r="V3000" s="900"/>
      <c r="W3000" s="900"/>
      <c r="X3000" s="900"/>
      <c r="Z3000" s="900"/>
      <c r="AA3000" s="900"/>
      <c r="AB3000" s="900"/>
      <c r="AC3000" s="900"/>
    </row>
    <row r="3001" spans="9:29">
      <c r="I3001" s="900"/>
      <c r="K3001" s="900"/>
      <c r="Q3001" s="900"/>
      <c r="S3001" s="900"/>
      <c r="T3001" s="900"/>
      <c r="U3001" s="900"/>
      <c r="V3001" s="900"/>
      <c r="W3001" s="900"/>
      <c r="X3001" s="900"/>
      <c r="Z3001" s="900"/>
      <c r="AA3001" s="900"/>
      <c r="AB3001" s="900"/>
      <c r="AC3001" s="900"/>
    </row>
    <row r="3002" spans="9:29">
      <c r="I3002" s="900"/>
      <c r="K3002" s="900"/>
      <c r="Q3002" s="900"/>
      <c r="S3002" s="900"/>
      <c r="T3002" s="900"/>
      <c r="U3002" s="900"/>
      <c r="V3002" s="900"/>
      <c r="W3002" s="900"/>
      <c r="X3002" s="900"/>
      <c r="Z3002" s="900"/>
      <c r="AA3002" s="900"/>
      <c r="AB3002" s="900"/>
      <c r="AC3002" s="900"/>
    </row>
    <row r="3003" spans="9:29">
      <c r="I3003" s="900"/>
      <c r="K3003" s="900"/>
      <c r="Q3003" s="900"/>
      <c r="S3003" s="900"/>
      <c r="T3003" s="900"/>
      <c r="U3003" s="900"/>
      <c r="V3003" s="900"/>
      <c r="W3003" s="900"/>
      <c r="X3003" s="900"/>
      <c r="Z3003" s="900"/>
      <c r="AA3003" s="900"/>
      <c r="AB3003" s="900"/>
      <c r="AC3003" s="900"/>
    </row>
    <row r="3004" spans="9:29">
      <c r="I3004" s="900"/>
      <c r="K3004" s="900"/>
      <c r="Q3004" s="900"/>
      <c r="S3004" s="900"/>
      <c r="T3004" s="900"/>
      <c r="U3004" s="900"/>
      <c r="V3004" s="900"/>
      <c r="W3004" s="900"/>
      <c r="X3004" s="900"/>
      <c r="Z3004" s="900"/>
      <c r="AA3004" s="900"/>
      <c r="AB3004" s="900"/>
      <c r="AC3004" s="900"/>
    </row>
    <row r="3005" spans="9:29">
      <c r="I3005" s="900"/>
      <c r="K3005" s="900"/>
      <c r="Q3005" s="900"/>
      <c r="S3005" s="900"/>
      <c r="T3005" s="900"/>
      <c r="U3005" s="900"/>
      <c r="V3005" s="900"/>
      <c r="W3005" s="900"/>
      <c r="X3005" s="900"/>
      <c r="Z3005" s="900"/>
      <c r="AA3005" s="900"/>
      <c r="AB3005" s="900"/>
      <c r="AC3005" s="900"/>
    </row>
    <row r="3006" spans="9:29">
      <c r="I3006" s="900"/>
      <c r="K3006" s="900"/>
      <c r="Q3006" s="900"/>
      <c r="S3006" s="900"/>
      <c r="T3006" s="900"/>
      <c r="U3006" s="900"/>
      <c r="V3006" s="900"/>
      <c r="W3006" s="900"/>
      <c r="X3006" s="900"/>
      <c r="Z3006" s="900"/>
      <c r="AA3006" s="900"/>
      <c r="AB3006" s="900"/>
      <c r="AC3006" s="900"/>
    </row>
    <row r="3007" spans="9:29">
      <c r="I3007" s="900"/>
      <c r="K3007" s="900"/>
      <c r="Q3007" s="900"/>
      <c r="S3007" s="900"/>
      <c r="T3007" s="900"/>
      <c r="U3007" s="900"/>
      <c r="V3007" s="900"/>
      <c r="W3007" s="900"/>
      <c r="X3007" s="900"/>
      <c r="Z3007" s="900"/>
      <c r="AA3007" s="900"/>
      <c r="AB3007" s="900"/>
      <c r="AC3007" s="900"/>
    </row>
    <row r="3008" spans="9:29">
      <c r="I3008" s="900"/>
      <c r="K3008" s="900"/>
      <c r="Q3008" s="900"/>
      <c r="S3008" s="900"/>
      <c r="T3008" s="900"/>
      <c r="U3008" s="900"/>
      <c r="V3008" s="900"/>
      <c r="W3008" s="900"/>
      <c r="X3008" s="900"/>
      <c r="Z3008" s="900"/>
      <c r="AA3008" s="900"/>
      <c r="AB3008" s="900"/>
      <c r="AC3008" s="900"/>
    </row>
    <row r="3009" spans="9:29">
      <c r="I3009" s="900"/>
      <c r="K3009" s="900"/>
      <c r="Q3009" s="900"/>
      <c r="S3009" s="900"/>
      <c r="T3009" s="900"/>
      <c r="U3009" s="900"/>
      <c r="V3009" s="900"/>
      <c r="W3009" s="900"/>
      <c r="X3009" s="900"/>
      <c r="Z3009" s="900"/>
      <c r="AA3009" s="900"/>
      <c r="AB3009" s="900"/>
      <c r="AC3009" s="900"/>
    </row>
    <row r="3010" spans="9:29">
      <c r="I3010" s="900"/>
      <c r="K3010" s="900"/>
      <c r="Q3010" s="900"/>
      <c r="S3010" s="900"/>
      <c r="T3010" s="900"/>
      <c r="U3010" s="900"/>
      <c r="V3010" s="900"/>
      <c r="W3010" s="900"/>
      <c r="X3010" s="900"/>
      <c r="Z3010" s="900"/>
      <c r="AA3010" s="900"/>
      <c r="AB3010" s="900"/>
      <c r="AC3010" s="900"/>
    </row>
    <row r="3011" spans="9:29">
      <c r="I3011" s="900"/>
      <c r="K3011" s="900"/>
      <c r="Q3011" s="900"/>
      <c r="S3011" s="900"/>
      <c r="T3011" s="900"/>
      <c r="U3011" s="900"/>
      <c r="V3011" s="900"/>
      <c r="W3011" s="900"/>
      <c r="X3011" s="900"/>
      <c r="Z3011" s="900"/>
      <c r="AA3011" s="900"/>
      <c r="AB3011" s="900"/>
      <c r="AC3011" s="900"/>
    </row>
    <row r="3012" spans="9:29">
      <c r="I3012" s="900"/>
      <c r="K3012" s="900"/>
      <c r="Q3012" s="900"/>
      <c r="S3012" s="900"/>
      <c r="T3012" s="900"/>
      <c r="U3012" s="900"/>
      <c r="V3012" s="900"/>
      <c r="W3012" s="900"/>
      <c r="X3012" s="900"/>
      <c r="Z3012" s="900"/>
      <c r="AA3012" s="900"/>
      <c r="AB3012" s="900"/>
      <c r="AC3012" s="900"/>
    </row>
    <row r="3013" spans="9:29">
      <c r="I3013" s="900"/>
      <c r="K3013" s="900"/>
      <c r="Q3013" s="900"/>
      <c r="S3013" s="900"/>
      <c r="T3013" s="900"/>
      <c r="U3013" s="900"/>
      <c r="V3013" s="900"/>
      <c r="W3013" s="900"/>
      <c r="X3013" s="900"/>
      <c r="Z3013" s="900"/>
      <c r="AA3013" s="900"/>
      <c r="AB3013" s="900"/>
      <c r="AC3013" s="900"/>
    </row>
    <row r="3014" spans="9:29">
      <c r="I3014" s="900"/>
      <c r="K3014" s="900"/>
      <c r="Q3014" s="900"/>
      <c r="S3014" s="900"/>
      <c r="T3014" s="900"/>
      <c r="U3014" s="900"/>
      <c r="V3014" s="900"/>
      <c r="W3014" s="900"/>
      <c r="X3014" s="900"/>
      <c r="Z3014" s="900"/>
      <c r="AA3014" s="900"/>
      <c r="AB3014" s="900"/>
      <c r="AC3014" s="900"/>
    </row>
    <row r="3015" spans="9:29">
      <c r="I3015" s="900"/>
      <c r="K3015" s="900"/>
      <c r="Q3015" s="900"/>
      <c r="S3015" s="900"/>
      <c r="T3015" s="900"/>
      <c r="U3015" s="900"/>
      <c r="V3015" s="900"/>
      <c r="W3015" s="900"/>
      <c r="X3015" s="900"/>
      <c r="Z3015" s="900"/>
      <c r="AA3015" s="900"/>
      <c r="AB3015" s="900"/>
      <c r="AC3015" s="900"/>
    </row>
    <row r="3016" spans="9:29">
      <c r="I3016" s="900"/>
      <c r="K3016" s="900"/>
      <c r="Q3016" s="900"/>
      <c r="S3016" s="900"/>
      <c r="T3016" s="900"/>
      <c r="U3016" s="900"/>
      <c r="V3016" s="900"/>
      <c r="W3016" s="900"/>
      <c r="X3016" s="900"/>
      <c r="Z3016" s="900"/>
      <c r="AA3016" s="900"/>
      <c r="AB3016" s="900"/>
      <c r="AC3016" s="900"/>
    </row>
    <row r="3017" spans="9:29">
      <c r="I3017" s="900"/>
      <c r="K3017" s="900"/>
      <c r="Q3017" s="900"/>
      <c r="S3017" s="900"/>
      <c r="T3017" s="900"/>
      <c r="U3017" s="900"/>
      <c r="V3017" s="900"/>
      <c r="W3017" s="900"/>
      <c r="X3017" s="900"/>
      <c r="Z3017" s="900"/>
      <c r="AA3017" s="900"/>
      <c r="AB3017" s="900"/>
      <c r="AC3017" s="900"/>
    </row>
    <row r="3018" spans="9:29">
      <c r="I3018" s="900"/>
      <c r="K3018" s="900"/>
      <c r="Q3018" s="900"/>
      <c r="S3018" s="900"/>
      <c r="T3018" s="900"/>
      <c r="U3018" s="900"/>
      <c r="V3018" s="900"/>
      <c r="W3018" s="900"/>
      <c r="X3018" s="900"/>
      <c r="Z3018" s="900"/>
      <c r="AA3018" s="900"/>
      <c r="AB3018" s="900"/>
      <c r="AC3018" s="900"/>
    </row>
    <row r="3019" spans="9:29">
      <c r="I3019" s="900"/>
      <c r="K3019" s="900"/>
      <c r="Q3019" s="900"/>
      <c r="S3019" s="900"/>
      <c r="T3019" s="900"/>
      <c r="U3019" s="900"/>
      <c r="V3019" s="900"/>
      <c r="W3019" s="900"/>
      <c r="X3019" s="900"/>
      <c r="Z3019" s="900"/>
      <c r="AA3019" s="900"/>
      <c r="AB3019" s="900"/>
      <c r="AC3019" s="900"/>
    </row>
    <row r="3020" spans="9:29">
      <c r="I3020" s="900"/>
      <c r="K3020" s="900"/>
      <c r="Q3020" s="900"/>
      <c r="S3020" s="900"/>
      <c r="T3020" s="900"/>
      <c r="U3020" s="900"/>
      <c r="V3020" s="900"/>
      <c r="W3020" s="900"/>
      <c r="X3020" s="900"/>
      <c r="Z3020" s="900"/>
      <c r="AA3020" s="900"/>
      <c r="AB3020" s="900"/>
      <c r="AC3020" s="900"/>
    </row>
    <row r="3021" spans="9:29">
      <c r="I3021" s="900"/>
      <c r="K3021" s="900"/>
      <c r="Q3021" s="900"/>
      <c r="S3021" s="900"/>
      <c r="T3021" s="900"/>
      <c r="U3021" s="900"/>
      <c r="V3021" s="900"/>
      <c r="W3021" s="900"/>
      <c r="X3021" s="900"/>
      <c r="Z3021" s="900"/>
      <c r="AA3021" s="900"/>
      <c r="AB3021" s="900"/>
      <c r="AC3021" s="900"/>
    </row>
    <row r="3022" spans="9:29">
      <c r="I3022" s="900"/>
      <c r="K3022" s="900"/>
      <c r="Q3022" s="900"/>
      <c r="S3022" s="900"/>
      <c r="T3022" s="900"/>
      <c r="U3022" s="900"/>
      <c r="V3022" s="900"/>
      <c r="W3022" s="900"/>
      <c r="X3022" s="900"/>
      <c r="Z3022" s="900"/>
      <c r="AA3022" s="900"/>
      <c r="AB3022" s="900"/>
      <c r="AC3022" s="900"/>
    </row>
    <row r="3023" spans="9:29">
      <c r="I3023" s="900"/>
      <c r="K3023" s="900"/>
      <c r="Q3023" s="900"/>
      <c r="S3023" s="900"/>
      <c r="T3023" s="900"/>
      <c r="U3023" s="900"/>
      <c r="V3023" s="900"/>
      <c r="W3023" s="900"/>
      <c r="X3023" s="900"/>
      <c r="Z3023" s="900"/>
      <c r="AA3023" s="900"/>
      <c r="AB3023" s="900"/>
      <c r="AC3023" s="900"/>
    </row>
    <row r="3024" spans="9:29">
      <c r="I3024" s="900"/>
      <c r="K3024" s="900"/>
      <c r="Q3024" s="900"/>
      <c r="S3024" s="900"/>
      <c r="T3024" s="900"/>
      <c r="U3024" s="900"/>
      <c r="V3024" s="900"/>
      <c r="W3024" s="900"/>
      <c r="X3024" s="900"/>
      <c r="Z3024" s="900"/>
      <c r="AA3024" s="900"/>
      <c r="AB3024" s="900"/>
      <c r="AC3024" s="900"/>
    </row>
    <row r="3025" spans="9:29">
      <c r="I3025" s="900"/>
      <c r="K3025" s="900"/>
      <c r="Q3025" s="900"/>
      <c r="S3025" s="900"/>
      <c r="T3025" s="900"/>
      <c r="U3025" s="900"/>
      <c r="V3025" s="900"/>
      <c r="W3025" s="900"/>
      <c r="X3025" s="900"/>
      <c r="Z3025" s="900"/>
      <c r="AA3025" s="900"/>
      <c r="AB3025" s="900"/>
      <c r="AC3025" s="900"/>
    </row>
    <row r="3026" spans="9:29">
      <c r="I3026" s="900"/>
      <c r="K3026" s="900"/>
      <c r="Q3026" s="900"/>
      <c r="S3026" s="900"/>
      <c r="T3026" s="900"/>
      <c r="U3026" s="900"/>
      <c r="V3026" s="900"/>
      <c r="W3026" s="900"/>
      <c r="X3026" s="900"/>
      <c r="Z3026" s="900"/>
      <c r="AA3026" s="900"/>
      <c r="AB3026" s="900"/>
      <c r="AC3026" s="900"/>
    </row>
    <row r="3027" spans="9:29">
      <c r="I3027" s="900"/>
      <c r="K3027" s="900"/>
      <c r="Q3027" s="900"/>
      <c r="S3027" s="900"/>
      <c r="T3027" s="900"/>
      <c r="U3027" s="900"/>
      <c r="V3027" s="900"/>
      <c r="W3027" s="900"/>
      <c r="X3027" s="900"/>
      <c r="Z3027" s="900"/>
      <c r="AA3027" s="900"/>
      <c r="AB3027" s="900"/>
      <c r="AC3027" s="900"/>
    </row>
    <row r="3028" spans="9:29">
      <c r="I3028" s="900"/>
      <c r="K3028" s="900"/>
      <c r="Q3028" s="900"/>
      <c r="S3028" s="900"/>
      <c r="T3028" s="900"/>
      <c r="U3028" s="900"/>
      <c r="V3028" s="900"/>
      <c r="W3028" s="900"/>
      <c r="X3028" s="900"/>
      <c r="Z3028" s="900"/>
      <c r="AA3028" s="900"/>
      <c r="AB3028" s="900"/>
      <c r="AC3028" s="900"/>
    </row>
    <row r="3029" spans="9:29">
      <c r="I3029" s="900"/>
      <c r="K3029" s="900"/>
      <c r="Q3029" s="900"/>
      <c r="S3029" s="900"/>
      <c r="T3029" s="900"/>
      <c r="U3029" s="900"/>
      <c r="V3029" s="900"/>
      <c r="W3029" s="900"/>
      <c r="X3029" s="900"/>
      <c r="Z3029" s="900"/>
      <c r="AA3029" s="900"/>
      <c r="AB3029" s="900"/>
      <c r="AC3029" s="900"/>
    </row>
    <row r="3030" spans="9:29">
      <c r="I3030" s="900"/>
      <c r="K3030" s="900"/>
      <c r="Q3030" s="900"/>
      <c r="S3030" s="900"/>
      <c r="T3030" s="900"/>
      <c r="U3030" s="900"/>
      <c r="V3030" s="900"/>
      <c r="W3030" s="900"/>
      <c r="X3030" s="900"/>
      <c r="Z3030" s="900"/>
      <c r="AA3030" s="900"/>
      <c r="AB3030" s="900"/>
      <c r="AC3030" s="900"/>
    </row>
    <row r="3031" spans="9:29">
      <c r="I3031" s="900"/>
      <c r="K3031" s="900"/>
      <c r="Q3031" s="900"/>
      <c r="S3031" s="900"/>
      <c r="T3031" s="900"/>
      <c r="U3031" s="900"/>
      <c r="V3031" s="900"/>
      <c r="W3031" s="900"/>
      <c r="X3031" s="900"/>
      <c r="Z3031" s="900"/>
      <c r="AA3031" s="900"/>
      <c r="AB3031" s="900"/>
      <c r="AC3031" s="900"/>
    </row>
    <row r="3032" spans="9:29">
      <c r="I3032" s="900"/>
      <c r="K3032" s="900"/>
      <c r="Q3032" s="900"/>
      <c r="S3032" s="900"/>
      <c r="T3032" s="900"/>
      <c r="U3032" s="900"/>
      <c r="V3032" s="900"/>
      <c r="W3032" s="900"/>
      <c r="X3032" s="900"/>
      <c r="Z3032" s="900"/>
      <c r="AA3032" s="900"/>
      <c r="AB3032" s="900"/>
      <c r="AC3032" s="900"/>
    </row>
    <row r="3033" spans="9:29">
      <c r="I3033" s="900"/>
      <c r="K3033" s="900"/>
      <c r="Q3033" s="900"/>
      <c r="S3033" s="900"/>
      <c r="T3033" s="900"/>
      <c r="U3033" s="900"/>
      <c r="V3033" s="900"/>
      <c r="W3033" s="900"/>
      <c r="X3033" s="900"/>
      <c r="Z3033" s="900"/>
      <c r="AA3033" s="900"/>
      <c r="AB3033" s="900"/>
      <c r="AC3033" s="900"/>
    </row>
    <row r="3034" spans="9:29">
      <c r="I3034" s="900"/>
      <c r="K3034" s="900"/>
      <c r="Q3034" s="900"/>
      <c r="S3034" s="900"/>
      <c r="T3034" s="900"/>
      <c r="U3034" s="900"/>
      <c r="V3034" s="900"/>
      <c r="W3034" s="900"/>
      <c r="X3034" s="900"/>
      <c r="Z3034" s="900"/>
      <c r="AA3034" s="900"/>
      <c r="AB3034" s="900"/>
      <c r="AC3034" s="900"/>
    </row>
    <row r="3035" spans="9:29">
      <c r="I3035" s="900"/>
      <c r="K3035" s="900"/>
      <c r="Q3035" s="900"/>
      <c r="S3035" s="900"/>
      <c r="T3035" s="900"/>
      <c r="U3035" s="900"/>
      <c r="V3035" s="900"/>
      <c r="W3035" s="900"/>
      <c r="X3035" s="900"/>
      <c r="Z3035" s="900"/>
      <c r="AA3035" s="900"/>
      <c r="AB3035" s="900"/>
      <c r="AC3035" s="900"/>
    </row>
    <row r="3036" spans="9:29">
      <c r="I3036" s="900"/>
      <c r="K3036" s="900"/>
      <c r="Q3036" s="900"/>
      <c r="S3036" s="900"/>
      <c r="T3036" s="900"/>
      <c r="U3036" s="900"/>
      <c r="V3036" s="900"/>
      <c r="W3036" s="900"/>
      <c r="X3036" s="900"/>
      <c r="Z3036" s="900"/>
      <c r="AA3036" s="900"/>
      <c r="AB3036" s="900"/>
      <c r="AC3036" s="900"/>
    </row>
    <row r="3037" spans="9:29">
      <c r="I3037" s="900"/>
      <c r="K3037" s="900"/>
      <c r="Q3037" s="900"/>
      <c r="S3037" s="900"/>
      <c r="T3037" s="900"/>
      <c r="U3037" s="900"/>
      <c r="V3037" s="900"/>
      <c r="W3037" s="900"/>
      <c r="X3037" s="900"/>
      <c r="Z3037" s="900"/>
      <c r="AA3037" s="900"/>
      <c r="AB3037" s="900"/>
      <c r="AC3037" s="900"/>
    </row>
    <row r="3038" spans="9:29">
      <c r="I3038" s="900"/>
      <c r="K3038" s="900"/>
      <c r="Q3038" s="900"/>
      <c r="S3038" s="900"/>
      <c r="T3038" s="900"/>
      <c r="U3038" s="900"/>
      <c r="V3038" s="900"/>
      <c r="W3038" s="900"/>
      <c r="X3038" s="900"/>
      <c r="Z3038" s="900"/>
      <c r="AA3038" s="900"/>
      <c r="AB3038" s="900"/>
      <c r="AC3038" s="900"/>
    </row>
    <row r="3039" spans="9:29">
      <c r="I3039" s="900"/>
      <c r="K3039" s="900"/>
      <c r="Q3039" s="900"/>
      <c r="S3039" s="900"/>
      <c r="T3039" s="900"/>
      <c r="U3039" s="900"/>
      <c r="V3039" s="900"/>
      <c r="W3039" s="900"/>
      <c r="X3039" s="900"/>
      <c r="Z3039" s="900"/>
      <c r="AA3039" s="900"/>
      <c r="AB3039" s="900"/>
      <c r="AC3039" s="900"/>
    </row>
    <row r="3040" spans="9:29">
      <c r="I3040" s="900"/>
      <c r="K3040" s="900"/>
      <c r="Q3040" s="900"/>
      <c r="S3040" s="900"/>
      <c r="T3040" s="900"/>
      <c r="U3040" s="900"/>
      <c r="V3040" s="900"/>
      <c r="W3040" s="900"/>
      <c r="X3040" s="900"/>
      <c r="Z3040" s="900"/>
      <c r="AA3040" s="900"/>
      <c r="AB3040" s="900"/>
      <c r="AC3040" s="900"/>
    </row>
    <row r="3041" spans="9:29">
      <c r="I3041" s="900"/>
      <c r="K3041" s="900"/>
      <c r="Q3041" s="900"/>
      <c r="S3041" s="900"/>
      <c r="T3041" s="900"/>
      <c r="U3041" s="900"/>
      <c r="V3041" s="900"/>
      <c r="W3041" s="900"/>
      <c r="X3041" s="900"/>
      <c r="Z3041" s="900"/>
      <c r="AA3041" s="900"/>
      <c r="AB3041" s="900"/>
      <c r="AC3041" s="900"/>
    </row>
    <row r="3042" spans="9:29">
      <c r="I3042" s="900"/>
      <c r="K3042" s="900"/>
      <c r="Q3042" s="900"/>
      <c r="S3042" s="900"/>
      <c r="T3042" s="900"/>
      <c r="U3042" s="900"/>
      <c r="V3042" s="900"/>
      <c r="W3042" s="900"/>
      <c r="X3042" s="900"/>
      <c r="Z3042" s="900"/>
      <c r="AA3042" s="900"/>
      <c r="AB3042" s="900"/>
      <c r="AC3042" s="900"/>
    </row>
    <row r="3043" spans="9:29">
      <c r="I3043" s="900"/>
      <c r="K3043" s="900"/>
      <c r="Q3043" s="900"/>
      <c r="S3043" s="900"/>
      <c r="T3043" s="900"/>
      <c r="U3043" s="900"/>
      <c r="V3043" s="900"/>
      <c r="W3043" s="900"/>
      <c r="X3043" s="900"/>
      <c r="Z3043" s="900"/>
      <c r="AA3043" s="900"/>
      <c r="AB3043" s="900"/>
      <c r="AC3043" s="900"/>
    </row>
    <row r="3044" spans="9:29">
      <c r="I3044" s="900"/>
      <c r="K3044" s="900"/>
      <c r="Q3044" s="900"/>
      <c r="S3044" s="900"/>
      <c r="T3044" s="900"/>
      <c r="U3044" s="900"/>
      <c r="V3044" s="900"/>
      <c r="W3044" s="900"/>
      <c r="X3044" s="900"/>
      <c r="Z3044" s="900"/>
      <c r="AA3044" s="900"/>
      <c r="AB3044" s="900"/>
      <c r="AC3044" s="900"/>
    </row>
    <row r="3045" spans="9:29">
      <c r="I3045" s="900"/>
      <c r="K3045" s="900"/>
      <c r="Q3045" s="900"/>
      <c r="S3045" s="900"/>
      <c r="T3045" s="900"/>
      <c r="U3045" s="900"/>
      <c r="V3045" s="900"/>
      <c r="W3045" s="900"/>
      <c r="X3045" s="900"/>
      <c r="Z3045" s="900"/>
      <c r="AA3045" s="900"/>
      <c r="AB3045" s="900"/>
      <c r="AC3045" s="900"/>
    </row>
    <row r="3046" spans="9:29">
      <c r="I3046" s="900"/>
      <c r="K3046" s="900"/>
      <c r="Q3046" s="900"/>
      <c r="S3046" s="900"/>
      <c r="T3046" s="900"/>
      <c r="U3046" s="900"/>
      <c r="V3046" s="900"/>
      <c r="W3046" s="900"/>
      <c r="X3046" s="900"/>
      <c r="Z3046" s="900"/>
      <c r="AA3046" s="900"/>
      <c r="AB3046" s="900"/>
      <c r="AC3046" s="900"/>
    </row>
    <row r="3047" spans="9:29">
      <c r="I3047" s="900"/>
      <c r="K3047" s="900"/>
      <c r="Q3047" s="900"/>
      <c r="S3047" s="900"/>
      <c r="T3047" s="900"/>
      <c r="U3047" s="900"/>
      <c r="V3047" s="900"/>
      <c r="W3047" s="900"/>
      <c r="X3047" s="900"/>
      <c r="Z3047" s="900"/>
      <c r="AA3047" s="900"/>
      <c r="AB3047" s="900"/>
      <c r="AC3047" s="900"/>
    </row>
    <row r="3048" spans="9:29">
      <c r="I3048" s="900"/>
      <c r="K3048" s="900"/>
      <c r="Q3048" s="900"/>
      <c r="S3048" s="900"/>
      <c r="T3048" s="900"/>
      <c r="U3048" s="900"/>
      <c r="V3048" s="900"/>
      <c r="W3048" s="900"/>
      <c r="X3048" s="900"/>
      <c r="Z3048" s="900"/>
      <c r="AA3048" s="900"/>
      <c r="AB3048" s="900"/>
      <c r="AC3048" s="900"/>
    </row>
    <row r="3049" spans="9:29">
      <c r="I3049" s="900"/>
      <c r="K3049" s="900"/>
      <c r="Q3049" s="900"/>
      <c r="S3049" s="900"/>
      <c r="T3049" s="900"/>
      <c r="U3049" s="900"/>
      <c r="V3049" s="900"/>
      <c r="W3049" s="900"/>
      <c r="X3049" s="900"/>
      <c r="Z3049" s="900"/>
      <c r="AA3049" s="900"/>
      <c r="AB3049" s="900"/>
      <c r="AC3049" s="900"/>
    </row>
    <row r="3050" spans="9:29">
      <c r="I3050" s="900"/>
      <c r="K3050" s="900"/>
      <c r="Q3050" s="900"/>
      <c r="S3050" s="900"/>
      <c r="T3050" s="900"/>
      <c r="U3050" s="900"/>
      <c r="V3050" s="900"/>
      <c r="W3050" s="900"/>
      <c r="X3050" s="900"/>
      <c r="Z3050" s="900"/>
      <c r="AA3050" s="900"/>
      <c r="AB3050" s="900"/>
      <c r="AC3050" s="900"/>
    </row>
    <row r="3051" spans="9:29">
      <c r="I3051" s="900"/>
      <c r="K3051" s="900"/>
      <c r="Q3051" s="900"/>
      <c r="S3051" s="900"/>
      <c r="T3051" s="900"/>
      <c r="U3051" s="900"/>
      <c r="V3051" s="900"/>
      <c r="W3051" s="900"/>
      <c r="X3051" s="900"/>
      <c r="Z3051" s="900"/>
      <c r="AA3051" s="900"/>
      <c r="AB3051" s="900"/>
      <c r="AC3051" s="900"/>
    </row>
    <row r="3052" spans="9:29">
      <c r="I3052" s="900"/>
      <c r="K3052" s="900"/>
      <c r="Q3052" s="900"/>
      <c r="S3052" s="900"/>
      <c r="T3052" s="900"/>
      <c r="U3052" s="900"/>
      <c r="V3052" s="900"/>
      <c r="W3052" s="900"/>
      <c r="X3052" s="900"/>
      <c r="Z3052" s="900"/>
      <c r="AA3052" s="900"/>
      <c r="AB3052" s="900"/>
      <c r="AC3052" s="900"/>
    </row>
    <row r="3053" spans="9:29">
      <c r="I3053" s="900"/>
      <c r="K3053" s="900"/>
      <c r="Q3053" s="900"/>
      <c r="S3053" s="900"/>
      <c r="T3053" s="900"/>
      <c r="U3053" s="900"/>
      <c r="V3053" s="900"/>
      <c r="W3053" s="900"/>
      <c r="X3053" s="900"/>
      <c r="Z3053" s="900"/>
      <c r="AA3053" s="900"/>
      <c r="AB3053" s="900"/>
      <c r="AC3053" s="900"/>
    </row>
    <row r="3054" spans="9:29">
      <c r="I3054" s="900"/>
      <c r="K3054" s="900"/>
      <c r="Q3054" s="900"/>
      <c r="S3054" s="900"/>
      <c r="T3054" s="900"/>
      <c r="U3054" s="900"/>
      <c r="V3054" s="900"/>
      <c r="W3054" s="900"/>
      <c r="X3054" s="900"/>
      <c r="Z3054" s="900"/>
      <c r="AA3054" s="900"/>
      <c r="AB3054" s="900"/>
      <c r="AC3054" s="900"/>
    </row>
    <row r="3055" spans="9:29">
      <c r="I3055" s="900"/>
      <c r="K3055" s="900"/>
      <c r="Q3055" s="900"/>
      <c r="S3055" s="900"/>
      <c r="T3055" s="900"/>
      <c r="U3055" s="900"/>
      <c r="V3055" s="900"/>
      <c r="W3055" s="900"/>
      <c r="X3055" s="900"/>
      <c r="Z3055" s="900"/>
      <c r="AA3055" s="900"/>
      <c r="AB3055" s="900"/>
      <c r="AC3055" s="900"/>
    </row>
    <row r="3056" spans="9:29">
      <c r="I3056" s="900"/>
      <c r="K3056" s="900"/>
      <c r="Q3056" s="900"/>
      <c r="S3056" s="900"/>
      <c r="T3056" s="900"/>
      <c r="U3056" s="900"/>
      <c r="V3056" s="900"/>
      <c r="W3056" s="900"/>
      <c r="X3056" s="900"/>
      <c r="Z3056" s="900"/>
      <c r="AA3056" s="900"/>
      <c r="AB3056" s="900"/>
      <c r="AC3056" s="900"/>
    </row>
    <row r="3057" spans="9:29">
      <c r="I3057" s="900"/>
      <c r="K3057" s="900"/>
      <c r="Q3057" s="900"/>
      <c r="S3057" s="900"/>
      <c r="T3057" s="900"/>
      <c r="U3057" s="900"/>
      <c r="V3057" s="900"/>
      <c r="W3057" s="900"/>
      <c r="X3057" s="900"/>
      <c r="Z3057" s="900"/>
      <c r="AA3057" s="900"/>
      <c r="AB3057" s="900"/>
      <c r="AC3057" s="900"/>
    </row>
    <row r="3058" spans="9:29">
      <c r="I3058" s="900"/>
      <c r="K3058" s="900"/>
      <c r="Q3058" s="900"/>
      <c r="S3058" s="900"/>
      <c r="T3058" s="900"/>
      <c r="U3058" s="900"/>
      <c r="V3058" s="900"/>
      <c r="W3058" s="900"/>
      <c r="X3058" s="900"/>
      <c r="Z3058" s="900"/>
      <c r="AA3058" s="900"/>
      <c r="AB3058" s="900"/>
      <c r="AC3058" s="900"/>
    </row>
    <row r="3059" spans="9:29">
      <c r="I3059" s="900"/>
      <c r="K3059" s="900"/>
      <c r="Q3059" s="900"/>
      <c r="S3059" s="900"/>
      <c r="T3059" s="900"/>
      <c r="U3059" s="900"/>
      <c r="V3059" s="900"/>
      <c r="W3059" s="900"/>
      <c r="X3059" s="900"/>
      <c r="Z3059" s="900"/>
      <c r="AA3059" s="900"/>
      <c r="AB3059" s="900"/>
      <c r="AC3059" s="900"/>
    </row>
    <row r="3060" spans="9:29">
      <c r="I3060" s="900"/>
      <c r="K3060" s="900"/>
      <c r="Q3060" s="900"/>
      <c r="S3060" s="900"/>
      <c r="T3060" s="900"/>
      <c r="U3060" s="900"/>
      <c r="V3060" s="900"/>
      <c r="W3060" s="900"/>
      <c r="X3060" s="900"/>
      <c r="Z3060" s="900"/>
      <c r="AA3060" s="900"/>
      <c r="AB3060" s="900"/>
      <c r="AC3060" s="900"/>
    </row>
    <row r="3061" spans="9:29">
      <c r="I3061" s="900"/>
      <c r="K3061" s="900"/>
      <c r="Q3061" s="900"/>
      <c r="S3061" s="900"/>
      <c r="T3061" s="900"/>
      <c r="U3061" s="900"/>
      <c r="V3061" s="900"/>
      <c r="W3061" s="900"/>
      <c r="X3061" s="900"/>
      <c r="Z3061" s="900"/>
      <c r="AA3061" s="900"/>
      <c r="AB3061" s="900"/>
      <c r="AC3061" s="900"/>
    </row>
    <row r="3062" spans="9:29">
      <c r="I3062" s="900"/>
      <c r="K3062" s="900"/>
      <c r="Q3062" s="900"/>
      <c r="S3062" s="900"/>
      <c r="T3062" s="900"/>
      <c r="U3062" s="900"/>
      <c r="V3062" s="900"/>
      <c r="W3062" s="900"/>
      <c r="X3062" s="900"/>
      <c r="Z3062" s="900"/>
      <c r="AA3062" s="900"/>
      <c r="AB3062" s="900"/>
      <c r="AC3062" s="900"/>
    </row>
    <row r="3063" spans="9:29">
      <c r="I3063" s="900"/>
      <c r="K3063" s="900"/>
      <c r="Q3063" s="900"/>
      <c r="S3063" s="900"/>
      <c r="T3063" s="900"/>
      <c r="U3063" s="900"/>
      <c r="V3063" s="900"/>
      <c r="W3063" s="900"/>
      <c r="X3063" s="900"/>
      <c r="Z3063" s="900"/>
      <c r="AA3063" s="900"/>
      <c r="AB3063" s="900"/>
      <c r="AC3063" s="900"/>
    </row>
    <row r="3064" spans="9:29">
      <c r="I3064" s="900"/>
      <c r="K3064" s="900"/>
      <c r="Q3064" s="900"/>
      <c r="S3064" s="900"/>
      <c r="T3064" s="900"/>
      <c r="U3064" s="900"/>
      <c r="V3064" s="900"/>
      <c r="W3064" s="900"/>
      <c r="X3064" s="900"/>
      <c r="Z3064" s="900"/>
      <c r="AA3064" s="900"/>
      <c r="AB3064" s="900"/>
      <c r="AC3064" s="900"/>
    </row>
    <row r="3065" spans="9:29">
      <c r="I3065" s="900"/>
      <c r="K3065" s="900"/>
      <c r="Q3065" s="900"/>
      <c r="S3065" s="900"/>
      <c r="T3065" s="900"/>
      <c r="U3065" s="900"/>
      <c r="V3065" s="900"/>
      <c r="W3065" s="900"/>
      <c r="X3065" s="900"/>
      <c r="Z3065" s="900"/>
      <c r="AA3065" s="900"/>
      <c r="AB3065" s="900"/>
      <c r="AC3065" s="900"/>
    </row>
    <row r="3066" spans="9:29">
      <c r="I3066" s="900"/>
      <c r="K3066" s="900"/>
      <c r="Q3066" s="900"/>
      <c r="S3066" s="900"/>
      <c r="T3066" s="900"/>
      <c r="U3066" s="900"/>
      <c r="V3066" s="900"/>
      <c r="W3066" s="900"/>
      <c r="X3066" s="900"/>
      <c r="Z3066" s="900"/>
      <c r="AA3066" s="900"/>
      <c r="AB3066" s="900"/>
      <c r="AC3066" s="900"/>
    </row>
    <row r="3067" spans="9:29">
      <c r="I3067" s="900"/>
      <c r="K3067" s="900"/>
      <c r="Q3067" s="900"/>
      <c r="S3067" s="900"/>
      <c r="T3067" s="900"/>
      <c r="U3067" s="900"/>
      <c r="V3067" s="900"/>
      <c r="W3067" s="900"/>
      <c r="X3067" s="900"/>
      <c r="Z3067" s="900"/>
      <c r="AA3067" s="900"/>
      <c r="AB3067" s="900"/>
      <c r="AC3067" s="900"/>
    </row>
    <row r="3068" spans="9:29">
      <c r="I3068" s="900"/>
      <c r="K3068" s="900"/>
      <c r="Q3068" s="900"/>
      <c r="S3068" s="900"/>
      <c r="T3068" s="900"/>
      <c r="U3068" s="900"/>
      <c r="V3068" s="900"/>
      <c r="W3068" s="900"/>
      <c r="X3068" s="900"/>
      <c r="Z3068" s="900"/>
      <c r="AA3068" s="900"/>
      <c r="AB3068" s="900"/>
      <c r="AC3068" s="900"/>
    </row>
    <row r="3069" spans="9:29">
      <c r="I3069" s="900"/>
      <c r="K3069" s="900"/>
      <c r="Q3069" s="900"/>
      <c r="S3069" s="900"/>
      <c r="T3069" s="900"/>
      <c r="U3069" s="900"/>
      <c r="V3069" s="900"/>
      <c r="W3069" s="900"/>
      <c r="X3069" s="900"/>
      <c r="Z3069" s="900"/>
      <c r="AA3069" s="900"/>
      <c r="AB3069" s="900"/>
      <c r="AC3069" s="900"/>
    </row>
    <row r="3070" spans="9:29">
      <c r="I3070" s="900"/>
      <c r="K3070" s="900"/>
      <c r="Q3070" s="900"/>
      <c r="S3070" s="900"/>
      <c r="T3070" s="900"/>
      <c r="U3070" s="900"/>
      <c r="V3070" s="900"/>
      <c r="W3070" s="900"/>
      <c r="X3070" s="900"/>
      <c r="Z3070" s="900"/>
      <c r="AA3070" s="900"/>
      <c r="AB3070" s="900"/>
      <c r="AC3070" s="900"/>
    </row>
    <row r="3071" spans="9:29">
      <c r="I3071" s="900"/>
      <c r="K3071" s="900"/>
      <c r="Q3071" s="900"/>
      <c r="S3071" s="900"/>
      <c r="T3071" s="900"/>
      <c r="U3071" s="900"/>
      <c r="V3071" s="900"/>
      <c r="W3071" s="900"/>
      <c r="X3071" s="900"/>
      <c r="Z3071" s="900"/>
      <c r="AA3071" s="900"/>
      <c r="AB3071" s="900"/>
      <c r="AC3071" s="900"/>
    </row>
    <row r="3072" spans="9:29">
      <c r="I3072" s="900"/>
      <c r="K3072" s="900"/>
      <c r="Q3072" s="900"/>
      <c r="S3072" s="900"/>
      <c r="T3072" s="900"/>
      <c r="U3072" s="900"/>
      <c r="V3072" s="900"/>
      <c r="W3072" s="900"/>
      <c r="X3072" s="900"/>
      <c r="Z3072" s="900"/>
      <c r="AA3072" s="900"/>
      <c r="AB3072" s="900"/>
      <c r="AC3072" s="900"/>
    </row>
    <row r="3073" spans="9:29">
      <c r="I3073" s="900"/>
      <c r="K3073" s="900"/>
      <c r="Q3073" s="900"/>
      <c r="S3073" s="900"/>
      <c r="T3073" s="900"/>
      <c r="U3073" s="900"/>
      <c r="V3073" s="900"/>
      <c r="W3073" s="900"/>
      <c r="X3073" s="900"/>
      <c r="Z3073" s="900"/>
      <c r="AA3073" s="900"/>
      <c r="AB3073" s="900"/>
      <c r="AC3073" s="900"/>
    </row>
    <row r="3074" spans="9:29">
      <c r="I3074" s="900"/>
      <c r="K3074" s="900"/>
      <c r="Q3074" s="900"/>
      <c r="S3074" s="900"/>
      <c r="T3074" s="900"/>
      <c r="U3074" s="900"/>
      <c r="V3074" s="900"/>
      <c r="W3074" s="900"/>
      <c r="X3074" s="900"/>
      <c r="Z3074" s="900"/>
      <c r="AA3074" s="900"/>
      <c r="AB3074" s="900"/>
      <c r="AC3074" s="900"/>
    </row>
    <row r="3075" spans="9:29">
      <c r="I3075" s="900"/>
      <c r="K3075" s="900"/>
      <c r="Q3075" s="900"/>
      <c r="S3075" s="900"/>
      <c r="T3075" s="900"/>
      <c r="U3075" s="900"/>
      <c r="V3075" s="900"/>
      <c r="W3075" s="900"/>
      <c r="X3075" s="900"/>
      <c r="Z3075" s="900"/>
      <c r="AA3075" s="900"/>
      <c r="AB3075" s="900"/>
      <c r="AC3075" s="900"/>
    </row>
    <row r="3076" spans="9:29">
      <c r="I3076" s="900"/>
      <c r="K3076" s="900"/>
      <c r="Q3076" s="900"/>
      <c r="S3076" s="900"/>
      <c r="T3076" s="900"/>
      <c r="U3076" s="900"/>
      <c r="V3076" s="900"/>
      <c r="W3076" s="900"/>
      <c r="X3076" s="900"/>
      <c r="Z3076" s="900"/>
      <c r="AA3076" s="900"/>
      <c r="AB3076" s="900"/>
      <c r="AC3076" s="900"/>
    </row>
    <row r="3077" spans="9:29">
      <c r="I3077" s="900"/>
      <c r="K3077" s="900"/>
      <c r="Q3077" s="900"/>
      <c r="S3077" s="900"/>
      <c r="T3077" s="900"/>
      <c r="U3077" s="900"/>
      <c r="V3077" s="900"/>
      <c r="W3077" s="900"/>
      <c r="X3077" s="900"/>
      <c r="Z3077" s="900"/>
      <c r="AA3077" s="900"/>
      <c r="AB3077" s="900"/>
      <c r="AC3077" s="900"/>
    </row>
    <row r="3078" spans="9:29">
      <c r="I3078" s="900"/>
      <c r="K3078" s="900"/>
      <c r="Q3078" s="900"/>
      <c r="S3078" s="900"/>
      <c r="T3078" s="900"/>
      <c r="U3078" s="900"/>
      <c r="V3078" s="900"/>
      <c r="W3078" s="900"/>
      <c r="X3078" s="900"/>
      <c r="Z3078" s="900"/>
      <c r="AA3078" s="900"/>
      <c r="AB3078" s="900"/>
      <c r="AC3078" s="900"/>
    </row>
    <row r="3079" spans="9:29">
      <c r="I3079" s="900"/>
      <c r="K3079" s="900"/>
      <c r="Q3079" s="900"/>
      <c r="S3079" s="900"/>
      <c r="T3079" s="900"/>
      <c r="U3079" s="900"/>
      <c r="V3079" s="900"/>
      <c r="W3079" s="900"/>
      <c r="X3079" s="900"/>
      <c r="Z3079" s="900"/>
      <c r="AA3079" s="900"/>
      <c r="AB3079" s="900"/>
      <c r="AC3079" s="900"/>
    </row>
    <row r="3080" spans="9:29">
      <c r="I3080" s="900"/>
      <c r="K3080" s="900"/>
      <c r="Q3080" s="900"/>
      <c r="S3080" s="900"/>
      <c r="T3080" s="900"/>
      <c r="U3080" s="900"/>
      <c r="V3080" s="900"/>
      <c r="W3080" s="900"/>
      <c r="X3080" s="900"/>
      <c r="Z3080" s="900"/>
      <c r="AA3080" s="900"/>
      <c r="AB3080" s="900"/>
      <c r="AC3080" s="900"/>
    </row>
    <row r="3081" spans="9:29">
      <c r="I3081" s="900"/>
      <c r="K3081" s="900"/>
      <c r="Q3081" s="900"/>
      <c r="S3081" s="900"/>
      <c r="T3081" s="900"/>
      <c r="U3081" s="900"/>
      <c r="V3081" s="900"/>
      <c r="W3081" s="900"/>
      <c r="X3081" s="900"/>
      <c r="Z3081" s="900"/>
      <c r="AA3081" s="900"/>
      <c r="AB3081" s="900"/>
      <c r="AC3081" s="900"/>
    </row>
    <row r="3082" spans="9:29">
      <c r="I3082" s="900"/>
      <c r="K3082" s="900"/>
      <c r="Q3082" s="900"/>
      <c r="S3082" s="900"/>
      <c r="T3082" s="900"/>
      <c r="U3082" s="900"/>
      <c r="V3082" s="900"/>
      <c r="W3082" s="900"/>
      <c r="X3082" s="900"/>
      <c r="Z3082" s="900"/>
      <c r="AA3082" s="900"/>
      <c r="AB3082" s="900"/>
      <c r="AC3082" s="900"/>
    </row>
    <row r="3083" spans="9:29">
      <c r="I3083" s="900"/>
      <c r="K3083" s="900"/>
      <c r="Q3083" s="900"/>
      <c r="S3083" s="900"/>
      <c r="T3083" s="900"/>
      <c r="U3083" s="900"/>
      <c r="V3083" s="900"/>
      <c r="W3083" s="900"/>
      <c r="X3083" s="900"/>
      <c r="Z3083" s="900"/>
      <c r="AA3083" s="900"/>
      <c r="AB3083" s="900"/>
      <c r="AC3083" s="900"/>
    </row>
    <row r="3084" spans="9:29">
      <c r="I3084" s="900"/>
      <c r="K3084" s="900"/>
      <c r="Q3084" s="900"/>
      <c r="S3084" s="900"/>
      <c r="T3084" s="900"/>
      <c r="U3084" s="900"/>
      <c r="V3084" s="900"/>
      <c r="W3084" s="900"/>
      <c r="X3084" s="900"/>
      <c r="Z3084" s="900"/>
      <c r="AA3084" s="900"/>
      <c r="AB3084" s="900"/>
      <c r="AC3084" s="900"/>
    </row>
    <row r="3085" spans="9:29">
      <c r="I3085" s="900"/>
      <c r="K3085" s="900"/>
      <c r="Q3085" s="900"/>
      <c r="S3085" s="900"/>
      <c r="T3085" s="900"/>
      <c r="U3085" s="900"/>
      <c r="V3085" s="900"/>
      <c r="W3085" s="900"/>
      <c r="X3085" s="900"/>
      <c r="Z3085" s="900"/>
      <c r="AA3085" s="900"/>
      <c r="AB3085" s="900"/>
      <c r="AC3085" s="900"/>
    </row>
    <row r="3086" spans="9:29">
      <c r="I3086" s="900"/>
      <c r="K3086" s="900"/>
      <c r="Q3086" s="900"/>
      <c r="S3086" s="900"/>
      <c r="T3086" s="900"/>
      <c r="U3086" s="900"/>
      <c r="V3086" s="900"/>
      <c r="W3086" s="900"/>
      <c r="X3086" s="900"/>
      <c r="Z3086" s="900"/>
      <c r="AA3086" s="900"/>
      <c r="AB3086" s="900"/>
      <c r="AC3086" s="900"/>
    </row>
    <row r="3087" spans="9:29">
      <c r="I3087" s="900"/>
      <c r="K3087" s="900"/>
      <c r="Q3087" s="900"/>
      <c r="S3087" s="900"/>
      <c r="T3087" s="900"/>
      <c r="U3087" s="900"/>
      <c r="V3087" s="900"/>
      <c r="W3087" s="900"/>
      <c r="X3087" s="900"/>
      <c r="Z3087" s="900"/>
      <c r="AA3087" s="900"/>
      <c r="AB3087" s="900"/>
      <c r="AC3087" s="900"/>
    </row>
    <row r="3088" spans="9:29">
      <c r="I3088" s="900"/>
      <c r="K3088" s="900"/>
      <c r="Q3088" s="900"/>
      <c r="S3088" s="900"/>
      <c r="T3088" s="900"/>
      <c r="U3088" s="900"/>
      <c r="V3088" s="900"/>
      <c r="W3088" s="900"/>
      <c r="X3088" s="900"/>
      <c r="Z3088" s="900"/>
      <c r="AA3088" s="900"/>
      <c r="AB3088" s="900"/>
      <c r="AC3088" s="900"/>
    </row>
    <row r="3089" spans="9:29">
      <c r="I3089" s="900"/>
      <c r="K3089" s="900"/>
      <c r="Q3089" s="900"/>
      <c r="S3089" s="900"/>
      <c r="T3089" s="900"/>
      <c r="U3089" s="900"/>
      <c r="V3089" s="900"/>
      <c r="W3089" s="900"/>
      <c r="X3089" s="900"/>
      <c r="Z3089" s="900"/>
      <c r="AA3089" s="900"/>
      <c r="AB3089" s="900"/>
      <c r="AC3089" s="900"/>
    </row>
    <row r="3090" spans="9:29">
      <c r="I3090" s="900"/>
      <c r="K3090" s="900"/>
      <c r="Q3090" s="900"/>
      <c r="S3090" s="900"/>
      <c r="T3090" s="900"/>
      <c r="U3090" s="900"/>
      <c r="V3090" s="900"/>
      <c r="W3090" s="900"/>
      <c r="X3090" s="900"/>
      <c r="Z3090" s="900"/>
      <c r="AA3090" s="900"/>
      <c r="AB3090" s="900"/>
      <c r="AC3090" s="900"/>
    </row>
    <row r="3091" spans="9:29">
      <c r="I3091" s="900"/>
      <c r="K3091" s="900"/>
      <c r="Q3091" s="900"/>
      <c r="S3091" s="900"/>
      <c r="T3091" s="900"/>
      <c r="U3091" s="900"/>
      <c r="V3091" s="900"/>
      <c r="W3091" s="900"/>
      <c r="X3091" s="900"/>
      <c r="Z3091" s="900"/>
      <c r="AA3091" s="900"/>
      <c r="AB3091" s="900"/>
      <c r="AC3091" s="900"/>
    </row>
    <row r="3092" spans="9:29">
      <c r="I3092" s="900"/>
      <c r="K3092" s="900"/>
      <c r="Q3092" s="900"/>
      <c r="S3092" s="900"/>
      <c r="T3092" s="900"/>
      <c r="U3092" s="900"/>
      <c r="V3092" s="900"/>
      <c r="W3092" s="900"/>
      <c r="X3092" s="900"/>
      <c r="Z3092" s="900"/>
      <c r="AA3092" s="900"/>
      <c r="AB3092" s="900"/>
      <c r="AC3092" s="900"/>
    </row>
    <row r="3093" spans="9:29">
      <c r="I3093" s="900"/>
      <c r="K3093" s="900"/>
      <c r="Q3093" s="900"/>
      <c r="S3093" s="900"/>
      <c r="T3093" s="900"/>
      <c r="U3093" s="900"/>
      <c r="V3093" s="900"/>
      <c r="W3093" s="900"/>
      <c r="X3093" s="900"/>
      <c r="Z3093" s="900"/>
      <c r="AA3093" s="900"/>
      <c r="AB3093" s="900"/>
      <c r="AC3093" s="900"/>
    </row>
    <row r="3094" spans="9:29">
      <c r="I3094" s="900"/>
      <c r="K3094" s="900"/>
      <c r="Q3094" s="900"/>
      <c r="S3094" s="900"/>
      <c r="T3094" s="900"/>
      <c r="U3094" s="900"/>
      <c r="V3094" s="900"/>
      <c r="W3094" s="900"/>
      <c r="X3094" s="900"/>
      <c r="Z3094" s="900"/>
      <c r="AA3094" s="900"/>
      <c r="AB3094" s="900"/>
      <c r="AC3094" s="900"/>
    </row>
    <row r="3095" spans="9:29">
      <c r="I3095" s="900"/>
      <c r="K3095" s="900"/>
      <c r="Q3095" s="900"/>
      <c r="S3095" s="900"/>
      <c r="T3095" s="900"/>
      <c r="U3095" s="900"/>
      <c r="V3095" s="900"/>
      <c r="W3095" s="900"/>
      <c r="X3095" s="900"/>
      <c r="Z3095" s="900"/>
      <c r="AA3095" s="900"/>
      <c r="AB3095" s="900"/>
      <c r="AC3095" s="900"/>
    </row>
    <row r="3096" spans="9:29">
      <c r="I3096" s="900"/>
      <c r="K3096" s="900"/>
      <c r="Q3096" s="900"/>
      <c r="S3096" s="900"/>
      <c r="T3096" s="900"/>
      <c r="U3096" s="900"/>
      <c r="V3096" s="900"/>
      <c r="W3096" s="900"/>
      <c r="X3096" s="900"/>
      <c r="Z3096" s="900"/>
      <c r="AA3096" s="900"/>
      <c r="AB3096" s="900"/>
      <c r="AC3096" s="900"/>
    </row>
    <row r="3097" spans="9:29">
      <c r="I3097" s="900"/>
      <c r="K3097" s="900"/>
      <c r="Q3097" s="900"/>
      <c r="S3097" s="900"/>
      <c r="T3097" s="900"/>
      <c r="U3097" s="900"/>
      <c r="V3097" s="900"/>
      <c r="W3097" s="900"/>
      <c r="X3097" s="900"/>
      <c r="Z3097" s="900"/>
      <c r="AA3097" s="900"/>
      <c r="AB3097" s="900"/>
      <c r="AC3097" s="900"/>
    </row>
    <row r="3098" spans="9:29">
      <c r="I3098" s="900"/>
      <c r="K3098" s="900"/>
      <c r="Q3098" s="900"/>
      <c r="S3098" s="900"/>
      <c r="T3098" s="900"/>
      <c r="U3098" s="900"/>
      <c r="V3098" s="900"/>
      <c r="W3098" s="900"/>
      <c r="X3098" s="900"/>
      <c r="Z3098" s="900"/>
      <c r="AA3098" s="900"/>
      <c r="AB3098" s="900"/>
      <c r="AC3098" s="900"/>
    </row>
    <row r="3099" spans="9:29">
      <c r="I3099" s="900"/>
      <c r="K3099" s="900"/>
      <c r="Q3099" s="900"/>
      <c r="S3099" s="900"/>
      <c r="T3099" s="900"/>
      <c r="U3099" s="900"/>
      <c r="V3099" s="900"/>
      <c r="W3099" s="900"/>
      <c r="X3099" s="900"/>
      <c r="Z3099" s="900"/>
      <c r="AA3099" s="900"/>
      <c r="AB3099" s="900"/>
      <c r="AC3099" s="900"/>
    </row>
    <row r="3100" spans="9:29">
      <c r="I3100" s="900"/>
      <c r="K3100" s="900"/>
      <c r="Q3100" s="900"/>
      <c r="S3100" s="900"/>
      <c r="T3100" s="900"/>
      <c r="U3100" s="900"/>
      <c r="V3100" s="900"/>
      <c r="W3100" s="900"/>
      <c r="X3100" s="900"/>
      <c r="Z3100" s="900"/>
      <c r="AA3100" s="900"/>
      <c r="AB3100" s="900"/>
      <c r="AC3100" s="900"/>
    </row>
    <row r="3101" spans="9:29">
      <c r="I3101" s="900"/>
      <c r="K3101" s="900"/>
      <c r="Q3101" s="900"/>
      <c r="S3101" s="900"/>
      <c r="T3101" s="900"/>
      <c r="U3101" s="900"/>
      <c r="V3101" s="900"/>
      <c r="W3101" s="900"/>
      <c r="X3101" s="900"/>
      <c r="Z3101" s="900"/>
      <c r="AA3101" s="900"/>
      <c r="AB3101" s="900"/>
      <c r="AC3101" s="900"/>
    </row>
    <row r="3102" spans="9:29">
      <c r="I3102" s="900"/>
      <c r="K3102" s="900"/>
      <c r="Q3102" s="900"/>
      <c r="S3102" s="900"/>
      <c r="T3102" s="900"/>
      <c r="U3102" s="900"/>
      <c r="V3102" s="900"/>
      <c r="W3102" s="900"/>
      <c r="X3102" s="900"/>
      <c r="Z3102" s="900"/>
      <c r="AA3102" s="900"/>
      <c r="AB3102" s="900"/>
      <c r="AC3102" s="900"/>
    </row>
    <row r="3103" spans="9:29">
      <c r="I3103" s="900"/>
      <c r="K3103" s="900"/>
      <c r="Q3103" s="900"/>
      <c r="S3103" s="900"/>
      <c r="T3103" s="900"/>
      <c r="U3103" s="900"/>
      <c r="V3103" s="900"/>
      <c r="W3103" s="900"/>
      <c r="X3103" s="900"/>
      <c r="Z3103" s="900"/>
      <c r="AA3103" s="900"/>
      <c r="AB3103" s="900"/>
      <c r="AC3103" s="900"/>
    </row>
    <row r="3104" spans="9:29">
      <c r="I3104" s="900"/>
      <c r="K3104" s="900"/>
      <c r="Q3104" s="900"/>
      <c r="S3104" s="900"/>
      <c r="T3104" s="900"/>
      <c r="U3104" s="900"/>
      <c r="V3104" s="900"/>
      <c r="W3104" s="900"/>
      <c r="X3104" s="900"/>
      <c r="Z3104" s="900"/>
      <c r="AA3104" s="900"/>
      <c r="AB3104" s="900"/>
      <c r="AC3104" s="900"/>
    </row>
    <row r="3105" spans="9:29">
      <c r="I3105" s="900"/>
      <c r="K3105" s="900"/>
      <c r="Q3105" s="900"/>
      <c r="S3105" s="900"/>
      <c r="T3105" s="900"/>
      <c r="U3105" s="900"/>
      <c r="V3105" s="900"/>
      <c r="W3105" s="900"/>
      <c r="X3105" s="900"/>
      <c r="Z3105" s="900"/>
      <c r="AA3105" s="900"/>
      <c r="AB3105" s="900"/>
      <c r="AC3105" s="900"/>
    </row>
    <row r="3106" spans="9:29">
      <c r="I3106" s="900"/>
      <c r="K3106" s="900"/>
      <c r="Q3106" s="900"/>
      <c r="S3106" s="900"/>
      <c r="T3106" s="900"/>
      <c r="U3106" s="900"/>
      <c r="V3106" s="900"/>
      <c r="W3106" s="900"/>
      <c r="X3106" s="900"/>
      <c r="Z3106" s="900"/>
      <c r="AA3106" s="900"/>
      <c r="AB3106" s="900"/>
      <c r="AC3106" s="900"/>
    </row>
    <row r="3107" spans="9:29">
      <c r="I3107" s="900"/>
      <c r="K3107" s="900"/>
      <c r="Q3107" s="900"/>
      <c r="S3107" s="900"/>
      <c r="T3107" s="900"/>
      <c r="U3107" s="900"/>
      <c r="V3107" s="900"/>
      <c r="W3107" s="900"/>
      <c r="X3107" s="900"/>
      <c r="Z3107" s="900"/>
      <c r="AA3107" s="900"/>
      <c r="AB3107" s="900"/>
      <c r="AC3107" s="900"/>
    </row>
    <row r="3108" spans="9:29">
      <c r="I3108" s="900"/>
      <c r="K3108" s="900"/>
      <c r="Q3108" s="900"/>
      <c r="S3108" s="900"/>
      <c r="T3108" s="900"/>
      <c r="U3108" s="900"/>
      <c r="V3108" s="900"/>
      <c r="W3108" s="900"/>
      <c r="X3108" s="900"/>
      <c r="Z3108" s="900"/>
      <c r="AA3108" s="900"/>
      <c r="AB3108" s="900"/>
      <c r="AC3108" s="900"/>
    </row>
    <row r="3109" spans="9:29">
      <c r="I3109" s="900"/>
      <c r="K3109" s="900"/>
      <c r="Q3109" s="900"/>
      <c r="S3109" s="900"/>
      <c r="T3109" s="900"/>
      <c r="U3109" s="900"/>
      <c r="V3109" s="900"/>
      <c r="W3109" s="900"/>
      <c r="X3109" s="900"/>
      <c r="Z3109" s="900"/>
      <c r="AA3109" s="900"/>
      <c r="AB3109" s="900"/>
      <c r="AC3109" s="900"/>
    </row>
    <row r="3110" spans="9:29">
      <c r="I3110" s="900"/>
      <c r="K3110" s="900"/>
      <c r="Q3110" s="900"/>
      <c r="S3110" s="900"/>
      <c r="T3110" s="900"/>
      <c r="U3110" s="900"/>
      <c r="V3110" s="900"/>
      <c r="W3110" s="900"/>
      <c r="X3110" s="900"/>
      <c r="Z3110" s="900"/>
      <c r="AA3110" s="900"/>
      <c r="AB3110" s="900"/>
      <c r="AC3110" s="900"/>
    </row>
    <row r="3111" spans="9:29">
      <c r="I3111" s="900"/>
      <c r="K3111" s="900"/>
      <c r="Q3111" s="900"/>
      <c r="S3111" s="900"/>
      <c r="T3111" s="900"/>
      <c r="U3111" s="900"/>
      <c r="V3111" s="900"/>
      <c r="W3111" s="900"/>
      <c r="X3111" s="900"/>
      <c r="Z3111" s="900"/>
      <c r="AA3111" s="900"/>
      <c r="AB3111" s="900"/>
      <c r="AC3111" s="900"/>
    </row>
    <row r="3112" spans="9:29">
      <c r="I3112" s="900"/>
      <c r="K3112" s="900"/>
      <c r="Q3112" s="900"/>
      <c r="S3112" s="900"/>
      <c r="T3112" s="900"/>
      <c r="U3112" s="900"/>
      <c r="V3112" s="900"/>
      <c r="W3112" s="900"/>
      <c r="X3112" s="900"/>
      <c r="Z3112" s="900"/>
      <c r="AA3112" s="900"/>
      <c r="AB3112" s="900"/>
      <c r="AC3112" s="900"/>
    </row>
    <row r="3113" spans="9:29">
      <c r="I3113" s="900"/>
      <c r="K3113" s="900"/>
      <c r="Q3113" s="900"/>
      <c r="S3113" s="900"/>
      <c r="T3113" s="900"/>
      <c r="U3113" s="900"/>
      <c r="V3113" s="900"/>
      <c r="W3113" s="900"/>
      <c r="X3113" s="900"/>
      <c r="Z3113" s="900"/>
      <c r="AA3113" s="900"/>
      <c r="AB3113" s="900"/>
      <c r="AC3113" s="900"/>
    </row>
    <row r="3114" spans="9:29">
      <c r="I3114" s="900"/>
      <c r="K3114" s="900"/>
      <c r="Q3114" s="900"/>
      <c r="S3114" s="900"/>
      <c r="T3114" s="900"/>
      <c r="U3114" s="900"/>
      <c r="V3114" s="900"/>
      <c r="W3114" s="900"/>
      <c r="X3114" s="900"/>
      <c r="Z3114" s="900"/>
      <c r="AA3114" s="900"/>
      <c r="AB3114" s="900"/>
      <c r="AC3114" s="900"/>
    </row>
    <row r="3115" spans="9:29">
      <c r="I3115" s="900"/>
      <c r="K3115" s="900"/>
      <c r="Q3115" s="900"/>
      <c r="S3115" s="900"/>
      <c r="T3115" s="900"/>
      <c r="U3115" s="900"/>
      <c r="V3115" s="900"/>
      <c r="W3115" s="900"/>
      <c r="X3115" s="900"/>
      <c r="Z3115" s="900"/>
      <c r="AA3115" s="900"/>
      <c r="AB3115" s="900"/>
      <c r="AC3115" s="900"/>
    </row>
    <row r="3116" spans="9:29">
      <c r="I3116" s="900"/>
      <c r="K3116" s="900"/>
      <c r="Q3116" s="900"/>
      <c r="S3116" s="900"/>
      <c r="T3116" s="900"/>
      <c r="U3116" s="900"/>
      <c r="V3116" s="900"/>
      <c r="W3116" s="900"/>
      <c r="X3116" s="900"/>
      <c r="Z3116" s="900"/>
      <c r="AA3116" s="900"/>
      <c r="AB3116" s="900"/>
      <c r="AC3116" s="900"/>
    </row>
    <row r="3117" spans="9:29">
      <c r="I3117" s="900"/>
      <c r="K3117" s="900"/>
      <c r="Q3117" s="900"/>
      <c r="S3117" s="900"/>
      <c r="T3117" s="900"/>
      <c r="U3117" s="900"/>
      <c r="V3117" s="900"/>
      <c r="W3117" s="900"/>
      <c r="X3117" s="900"/>
      <c r="Z3117" s="900"/>
      <c r="AA3117" s="900"/>
      <c r="AB3117" s="900"/>
      <c r="AC3117" s="900"/>
    </row>
    <row r="3118" spans="9:29">
      <c r="I3118" s="900"/>
      <c r="K3118" s="900"/>
      <c r="Q3118" s="900"/>
      <c r="S3118" s="900"/>
      <c r="T3118" s="900"/>
      <c r="U3118" s="900"/>
      <c r="V3118" s="900"/>
      <c r="W3118" s="900"/>
      <c r="X3118" s="900"/>
      <c r="Z3118" s="900"/>
      <c r="AA3118" s="900"/>
      <c r="AB3118" s="900"/>
      <c r="AC3118" s="900"/>
    </row>
    <row r="3119" spans="9:29">
      <c r="I3119" s="900"/>
      <c r="K3119" s="900"/>
      <c r="Q3119" s="900"/>
      <c r="S3119" s="900"/>
      <c r="T3119" s="900"/>
      <c r="U3119" s="900"/>
      <c r="V3119" s="900"/>
      <c r="W3119" s="900"/>
      <c r="X3119" s="900"/>
      <c r="Z3119" s="900"/>
      <c r="AA3119" s="900"/>
      <c r="AB3119" s="900"/>
      <c r="AC3119" s="900"/>
    </row>
    <row r="3120" spans="9:29">
      <c r="I3120" s="900"/>
      <c r="K3120" s="900"/>
      <c r="Q3120" s="900"/>
      <c r="S3120" s="900"/>
      <c r="T3120" s="900"/>
      <c r="U3120" s="900"/>
      <c r="V3120" s="900"/>
      <c r="W3120" s="900"/>
      <c r="X3120" s="900"/>
      <c r="Z3120" s="900"/>
      <c r="AA3120" s="900"/>
      <c r="AB3120" s="900"/>
      <c r="AC3120" s="900"/>
    </row>
    <row r="3121" spans="9:29">
      <c r="I3121" s="900"/>
      <c r="K3121" s="900"/>
      <c r="Q3121" s="900"/>
      <c r="S3121" s="900"/>
      <c r="T3121" s="900"/>
      <c r="U3121" s="900"/>
      <c r="V3121" s="900"/>
      <c r="W3121" s="900"/>
      <c r="X3121" s="900"/>
      <c r="Z3121" s="900"/>
      <c r="AA3121" s="900"/>
      <c r="AB3121" s="900"/>
      <c r="AC3121" s="900"/>
    </row>
    <row r="3122" spans="9:29">
      <c r="I3122" s="900"/>
      <c r="K3122" s="900"/>
      <c r="Q3122" s="900"/>
      <c r="S3122" s="900"/>
      <c r="T3122" s="900"/>
      <c r="U3122" s="900"/>
      <c r="V3122" s="900"/>
      <c r="W3122" s="900"/>
      <c r="X3122" s="900"/>
      <c r="Z3122" s="900"/>
      <c r="AA3122" s="900"/>
      <c r="AB3122" s="900"/>
      <c r="AC3122" s="900"/>
    </row>
    <row r="3123" spans="9:29">
      <c r="I3123" s="900"/>
      <c r="K3123" s="900"/>
      <c r="Q3123" s="900"/>
      <c r="S3123" s="900"/>
      <c r="T3123" s="900"/>
      <c r="U3123" s="900"/>
      <c r="V3123" s="900"/>
      <c r="W3123" s="900"/>
      <c r="X3123" s="900"/>
      <c r="Z3123" s="900"/>
      <c r="AA3123" s="900"/>
      <c r="AB3123" s="900"/>
      <c r="AC3123" s="900"/>
    </row>
    <row r="3124" spans="9:29">
      <c r="I3124" s="900"/>
      <c r="K3124" s="900"/>
      <c r="Q3124" s="900"/>
      <c r="S3124" s="900"/>
      <c r="T3124" s="900"/>
      <c r="U3124" s="900"/>
      <c r="V3124" s="900"/>
      <c r="W3124" s="900"/>
      <c r="X3124" s="900"/>
      <c r="Z3124" s="900"/>
      <c r="AA3124" s="900"/>
      <c r="AB3124" s="900"/>
      <c r="AC3124" s="900"/>
    </row>
    <row r="3125" spans="9:29">
      <c r="I3125" s="900"/>
      <c r="K3125" s="900"/>
      <c r="Q3125" s="900"/>
      <c r="S3125" s="900"/>
      <c r="T3125" s="900"/>
      <c r="U3125" s="900"/>
      <c r="V3125" s="900"/>
      <c r="W3125" s="900"/>
      <c r="X3125" s="900"/>
      <c r="Z3125" s="900"/>
      <c r="AA3125" s="900"/>
      <c r="AB3125" s="900"/>
      <c r="AC3125" s="900"/>
    </row>
    <row r="3126" spans="9:29">
      <c r="I3126" s="900"/>
      <c r="K3126" s="900"/>
      <c r="Q3126" s="900"/>
      <c r="S3126" s="900"/>
      <c r="T3126" s="900"/>
      <c r="U3126" s="900"/>
      <c r="V3126" s="900"/>
      <c r="W3126" s="900"/>
      <c r="X3126" s="900"/>
      <c r="Z3126" s="900"/>
      <c r="AA3126" s="900"/>
      <c r="AB3126" s="900"/>
      <c r="AC3126" s="900"/>
    </row>
    <row r="3127" spans="9:29">
      <c r="I3127" s="900"/>
      <c r="K3127" s="900"/>
      <c r="Q3127" s="900"/>
      <c r="S3127" s="900"/>
      <c r="T3127" s="900"/>
      <c r="U3127" s="900"/>
      <c r="V3127" s="900"/>
      <c r="W3127" s="900"/>
      <c r="X3127" s="900"/>
      <c r="Z3127" s="900"/>
      <c r="AA3127" s="900"/>
      <c r="AB3127" s="900"/>
      <c r="AC3127" s="900"/>
    </row>
    <row r="3128" spans="9:29">
      <c r="I3128" s="900"/>
      <c r="K3128" s="900"/>
      <c r="Q3128" s="900"/>
      <c r="S3128" s="900"/>
      <c r="T3128" s="900"/>
      <c r="U3128" s="900"/>
      <c r="V3128" s="900"/>
      <c r="W3128" s="900"/>
      <c r="X3128" s="900"/>
      <c r="Z3128" s="900"/>
      <c r="AA3128" s="900"/>
      <c r="AB3128" s="900"/>
      <c r="AC3128" s="900"/>
    </row>
    <row r="3129" spans="9:29">
      <c r="I3129" s="900"/>
      <c r="K3129" s="900"/>
      <c r="Q3129" s="900"/>
      <c r="S3129" s="900"/>
      <c r="T3129" s="900"/>
      <c r="U3129" s="900"/>
      <c r="V3129" s="900"/>
      <c r="W3129" s="900"/>
      <c r="X3129" s="900"/>
      <c r="Z3129" s="900"/>
      <c r="AA3129" s="900"/>
      <c r="AB3129" s="900"/>
      <c r="AC3129" s="900"/>
    </row>
    <row r="3130" spans="9:29">
      <c r="I3130" s="900"/>
      <c r="K3130" s="900"/>
      <c r="Q3130" s="900"/>
      <c r="S3130" s="900"/>
      <c r="T3130" s="900"/>
      <c r="U3130" s="900"/>
      <c r="V3130" s="900"/>
      <c r="W3130" s="900"/>
      <c r="X3130" s="900"/>
      <c r="Z3130" s="900"/>
      <c r="AA3130" s="900"/>
      <c r="AB3130" s="900"/>
      <c r="AC3130" s="900"/>
    </row>
    <row r="3131" spans="9:29">
      <c r="I3131" s="900"/>
      <c r="K3131" s="900"/>
      <c r="Q3131" s="900"/>
      <c r="S3131" s="900"/>
      <c r="T3131" s="900"/>
      <c r="U3131" s="900"/>
      <c r="V3131" s="900"/>
      <c r="W3131" s="900"/>
      <c r="X3131" s="900"/>
      <c r="Z3131" s="900"/>
      <c r="AA3131" s="900"/>
      <c r="AB3131" s="900"/>
      <c r="AC3131" s="900"/>
    </row>
    <row r="3132" spans="9:29">
      <c r="I3132" s="900"/>
      <c r="K3132" s="900"/>
      <c r="Q3132" s="900"/>
      <c r="S3132" s="900"/>
      <c r="T3132" s="900"/>
      <c r="U3132" s="900"/>
      <c r="V3132" s="900"/>
      <c r="W3132" s="900"/>
      <c r="X3132" s="900"/>
      <c r="Z3132" s="900"/>
      <c r="AA3132" s="900"/>
      <c r="AB3132" s="900"/>
      <c r="AC3132" s="900"/>
    </row>
    <row r="3133" spans="9:29">
      <c r="I3133" s="900"/>
      <c r="K3133" s="900"/>
      <c r="Q3133" s="900"/>
      <c r="S3133" s="900"/>
      <c r="T3133" s="900"/>
      <c r="U3133" s="900"/>
      <c r="V3133" s="900"/>
      <c r="W3133" s="900"/>
      <c r="X3133" s="900"/>
      <c r="Z3133" s="900"/>
      <c r="AA3133" s="900"/>
      <c r="AB3133" s="900"/>
      <c r="AC3133" s="900"/>
    </row>
    <row r="3134" spans="9:29">
      <c r="I3134" s="900"/>
      <c r="K3134" s="900"/>
      <c r="Q3134" s="900"/>
      <c r="S3134" s="900"/>
      <c r="T3134" s="900"/>
      <c r="U3134" s="900"/>
      <c r="V3134" s="900"/>
      <c r="W3134" s="900"/>
      <c r="X3134" s="900"/>
      <c r="Z3134" s="900"/>
      <c r="AA3134" s="900"/>
      <c r="AB3134" s="900"/>
      <c r="AC3134" s="900"/>
    </row>
    <row r="3135" spans="9:29">
      <c r="I3135" s="900"/>
      <c r="K3135" s="900"/>
      <c r="Q3135" s="900"/>
      <c r="S3135" s="900"/>
      <c r="T3135" s="900"/>
      <c r="U3135" s="900"/>
      <c r="V3135" s="900"/>
      <c r="W3135" s="900"/>
      <c r="X3135" s="900"/>
      <c r="Z3135" s="900"/>
      <c r="AA3135" s="900"/>
      <c r="AB3135" s="900"/>
      <c r="AC3135" s="900"/>
    </row>
    <row r="3136" spans="9:29">
      <c r="I3136" s="900"/>
      <c r="K3136" s="900"/>
      <c r="Q3136" s="900"/>
      <c r="S3136" s="900"/>
      <c r="T3136" s="900"/>
      <c r="U3136" s="900"/>
      <c r="V3136" s="900"/>
      <c r="W3136" s="900"/>
      <c r="X3136" s="900"/>
      <c r="Z3136" s="900"/>
      <c r="AA3136" s="900"/>
      <c r="AB3136" s="900"/>
      <c r="AC3136" s="900"/>
    </row>
    <row r="3137" spans="9:29">
      <c r="I3137" s="900"/>
      <c r="K3137" s="900"/>
      <c r="Q3137" s="900"/>
      <c r="S3137" s="900"/>
      <c r="T3137" s="900"/>
      <c r="U3137" s="900"/>
      <c r="V3137" s="900"/>
      <c r="W3137" s="900"/>
      <c r="X3137" s="900"/>
      <c r="Z3137" s="900"/>
      <c r="AA3137" s="900"/>
      <c r="AB3137" s="900"/>
      <c r="AC3137" s="900"/>
    </row>
    <row r="3138" spans="9:29">
      <c r="I3138" s="900"/>
      <c r="K3138" s="900"/>
      <c r="Q3138" s="900"/>
      <c r="S3138" s="900"/>
      <c r="T3138" s="900"/>
      <c r="U3138" s="900"/>
      <c r="V3138" s="900"/>
      <c r="W3138" s="900"/>
      <c r="X3138" s="900"/>
      <c r="Z3138" s="900"/>
      <c r="AA3138" s="900"/>
      <c r="AB3138" s="900"/>
      <c r="AC3138" s="900"/>
    </row>
    <row r="3139" spans="9:29">
      <c r="I3139" s="900"/>
      <c r="K3139" s="900"/>
      <c r="Q3139" s="900"/>
      <c r="S3139" s="900"/>
      <c r="T3139" s="900"/>
      <c r="U3139" s="900"/>
      <c r="V3139" s="900"/>
      <c r="W3139" s="900"/>
      <c r="X3139" s="900"/>
      <c r="Z3139" s="900"/>
      <c r="AA3139" s="900"/>
      <c r="AB3139" s="900"/>
      <c r="AC3139" s="900"/>
    </row>
    <row r="3140" spans="9:29">
      <c r="I3140" s="900"/>
      <c r="K3140" s="900"/>
      <c r="Q3140" s="900"/>
      <c r="S3140" s="900"/>
      <c r="T3140" s="900"/>
      <c r="U3140" s="900"/>
      <c r="V3140" s="900"/>
      <c r="W3140" s="900"/>
      <c r="X3140" s="900"/>
      <c r="Z3140" s="900"/>
      <c r="AA3140" s="900"/>
      <c r="AB3140" s="900"/>
      <c r="AC3140" s="900"/>
    </row>
    <row r="3141" spans="9:29">
      <c r="I3141" s="900"/>
      <c r="K3141" s="900"/>
      <c r="Q3141" s="900"/>
      <c r="S3141" s="900"/>
      <c r="T3141" s="900"/>
      <c r="U3141" s="900"/>
      <c r="V3141" s="900"/>
      <c r="W3141" s="900"/>
      <c r="X3141" s="900"/>
      <c r="Z3141" s="900"/>
      <c r="AA3141" s="900"/>
      <c r="AB3141" s="900"/>
      <c r="AC3141" s="900"/>
    </row>
    <row r="3142" spans="9:29">
      <c r="I3142" s="900"/>
      <c r="K3142" s="900"/>
      <c r="Q3142" s="900"/>
      <c r="S3142" s="900"/>
      <c r="T3142" s="900"/>
      <c r="U3142" s="900"/>
      <c r="V3142" s="900"/>
      <c r="W3142" s="900"/>
      <c r="X3142" s="900"/>
      <c r="Z3142" s="900"/>
      <c r="AA3142" s="900"/>
      <c r="AB3142" s="900"/>
      <c r="AC3142" s="900"/>
    </row>
    <row r="3143" spans="9:29">
      <c r="I3143" s="900"/>
      <c r="K3143" s="900"/>
      <c r="Q3143" s="900"/>
      <c r="S3143" s="900"/>
      <c r="T3143" s="900"/>
      <c r="U3143" s="900"/>
      <c r="V3143" s="900"/>
      <c r="W3143" s="900"/>
      <c r="X3143" s="900"/>
      <c r="Z3143" s="900"/>
      <c r="AA3143" s="900"/>
      <c r="AB3143" s="900"/>
      <c r="AC3143" s="900"/>
    </row>
    <row r="3144" spans="9:29">
      <c r="I3144" s="900"/>
      <c r="K3144" s="900"/>
      <c r="Q3144" s="900"/>
      <c r="S3144" s="900"/>
      <c r="T3144" s="900"/>
      <c r="U3144" s="900"/>
      <c r="V3144" s="900"/>
      <c r="W3144" s="900"/>
      <c r="X3144" s="900"/>
      <c r="Z3144" s="900"/>
      <c r="AA3144" s="900"/>
      <c r="AB3144" s="900"/>
      <c r="AC3144" s="900"/>
    </row>
    <row r="3145" spans="9:29">
      <c r="I3145" s="900"/>
      <c r="K3145" s="900"/>
      <c r="Q3145" s="900"/>
      <c r="S3145" s="900"/>
      <c r="T3145" s="900"/>
      <c r="U3145" s="900"/>
      <c r="V3145" s="900"/>
      <c r="W3145" s="900"/>
      <c r="X3145" s="900"/>
      <c r="Z3145" s="900"/>
      <c r="AA3145" s="900"/>
      <c r="AB3145" s="900"/>
      <c r="AC3145" s="900"/>
    </row>
    <row r="3146" spans="9:29">
      <c r="I3146" s="900"/>
      <c r="K3146" s="900"/>
      <c r="Q3146" s="900"/>
      <c r="S3146" s="900"/>
      <c r="T3146" s="900"/>
      <c r="U3146" s="900"/>
      <c r="V3146" s="900"/>
      <c r="W3146" s="900"/>
      <c r="X3146" s="900"/>
      <c r="Z3146" s="900"/>
      <c r="AA3146" s="900"/>
      <c r="AB3146" s="900"/>
      <c r="AC3146" s="900"/>
    </row>
    <row r="3147" spans="9:29">
      <c r="I3147" s="900"/>
      <c r="K3147" s="900"/>
      <c r="Q3147" s="900"/>
      <c r="S3147" s="900"/>
      <c r="T3147" s="900"/>
      <c r="U3147" s="900"/>
      <c r="V3147" s="900"/>
      <c r="W3147" s="900"/>
      <c r="X3147" s="900"/>
      <c r="Z3147" s="900"/>
      <c r="AA3147" s="900"/>
      <c r="AB3147" s="900"/>
      <c r="AC3147" s="900"/>
    </row>
    <row r="3148" spans="9:29">
      <c r="I3148" s="900"/>
      <c r="K3148" s="900"/>
      <c r="Q3148" s="900"/>
      <c r="S3148" s="900"/>
      <c r="T3148" s="900"/>
      <c r="U3148" s="900"/>
      <c r="V3148" s="900"/>
      <c r="W3148" s="900"/>
      <c r="X3148" s="900"/>
      <c r="Z3148" s="900"/>
      <c r="AA3148" s="900"/>
      <c r="AB3148" s="900"/>
      <c r="AC3148" s="900"/>
    </row>
    <row r="3149" spans="9:29">
      <c r="I3149" s="900"/>
      <c r="K3149" s="900"/>
      <c r="Q3149" s="900"/>
      <c r="S3149" s="900"/>
      <c r="T3149" s="900"/>
      <c r="U3149" s="900"/>
      <c r="V3149" s="900"/>
      <c r="W3149" s="900"/>
      <c r="X3149" s="900"/>
      <c r="Z3149" s="900"/>
      <c r="AA3149" s="900"/>
      <c r="AB3149" s="900"/>
      <c r="AC3149" s="900"/>
    </row>
    <row r="3150" spans="9:29">
      <c r="I3150" s="900"/>
      <c r="K3150" s="900"/>
      <c r="Q3150" s="900"/>
      <c r="S3150" s="900"/>
      <c r="T3150" s="900"/>
      <c r="U3150" s="900"/>
      <c r="V3150" s="900"/>
      <c r="W3150" s="900"/>
      <c r="X3150" s="900"/>
      <c r="Z3150" s="900"/>
      <c r="AA3150" s="900"/>
      <c r="AB3150" s="900"/>
      <c r="AC3150" s="900"/>
    </row>
    <row r="3151" spans="9:29">
      <c r="I3151" s="900"/>
      <c r="K3151" s="900"/>
      <c r="Q3151" s="900"/>
      <c r="S3151" s="900"/>
      <c r="T3151" s="900"/>
      <c r="U3151" s="900"/>
      <c r="V3151" s="900"/>
      <c r="W3151" s="900"/>
      <c r="X3151" s="900"/>
      <c r="Z3151" s="900"/>
      <c r="AA3151" s="900"/>
      <c r="AB3151" s="900"/>
      <c r="AC3151" s="900"/>
    </row>
    <row r="3152" spans="9:29">
      <c r="I3152" s="900"/>
      <c r="K3152" s="900"/>
      <c r="Q3152" s="900"/>
      <c r="S3152" s="900"/>
      <c r="T3152" s="900"/>
      <c r="U3152" s="900"/>
      <c r="V3152" s="900"/>
      <c r="W3152" s="900"/>
      <c r="X3152" s="900"/>
      <c r="Z3152" s="900"/>
      <c r="AA3152" s="900"/>
      <c r="AB3152" s="900"/>
      <c r="AC3152" s="900"/>
    </row>
    <row r="3153" spans="9:29">
      <c r="I3153" s="900"/>
      <c r="K3153" s="900"/>
      <c r="Q3153" s="900"/>
      <c r="S3153" s="900"/>
      <c r="T3153" s="900"/>
      <c r="U3153" s="900"/>
      <c r="V3153" s="900"/>
      <c r="W3153" s="900"/>
      <c r="X3153" s="900"/>
      <c r="Z3153" s="900"/>
      <c r="AA3153" s="900"/>
      <c r="AB3153" s="900"/>
      <c r="AC3153" s="900"/>
    </row>
    <row r="3154" spans="9:29">
      <c r="I3154" s="900"/>
      <c r="K3154" s="900"/>
      <c r="Q3154" s="900"/>
      <c r="S3154" s="900"/>
      <c r="T3154" s="900"/>
      <c r="U3154" s="900"/>
      <c r="V3154" s="900"/>
      <c r="W3154" s="900"/>
      <c r="X3154" s="900"/>
      <c r="Z3154" s="900"/>
      <c r="AA3154" s="900"/>
      <c r="AB3154" s="900"/>
      <c r="AC3154" s="900"/>
    </row>
    <row r="3155" spans="9:29">
      <c r="I3155" s="900"/>
      <c r="K3155" s="900"/>
      <c r="Q3155" s="900"/>
      <c r="S3155" s="900"/>
      <c r="T3155" s="900"/>
      <c r="U3155" s="900"/>
      <c r="V3155" s="900"/>
      <c r="W3155" s="900"/>
      <c r="X3155" s="900"/>
      <c r="Z3155" s="900"/>
      <c r="AA3155" s="900"/>
      <c r="AB3155" s="900"/>
      <c r="AC3155" s="900"/>
    </row>
    <row r="3156" spans="9:29">
      <c r="I3156" s="900"/>
      <c r="K3156" s="900"/>
      <c r="Q3156" s="900"/>
      <c r="S3156" s="900"/>
      <c r="T3156" s="900"/>
      <c r="U3156" s="900"/>
      <c r="V3156" s="900"/>
      <c r="W3156" s="900"/>
      <c r="X3156" s="900"/>
      <c r="Z3156" s="900"/>
      <c r="AA3156" s="900"/>
      <c r="AB3156" s="900"/>
      <c r="AC3156" s="900"/>
    </row>
    <row r="3157" spans="9:29">
      <c r="I3157" s="900"/>
      <c r="K3157" s="900"/>
      <c r="Q3157" s="900"/>
      <c r="S3157" s="900"/>
      <c r="T3157" s="900"/>
      <c r="U3157" s="900"/>
      <c r="V3157" s="900"/>
      <c r="W3157" s="900"/>
      <c r="X3157" s="900"/>
      <c r="Z3157" s="900"/>
      <c r="AA3157" s="900"/>
      <c r="AB3157" s="900"/>
      <c r="AC3157" s="900"/>
    </row>
    <row r="3158" spans="9:29">
      <c r="I3158" s="900"/>
      <c r="K3158" s="900"/>
      <c r="Q3158" s="900"/>
      <c r="S3158" s="900"/>
      <c r="T3158" s="900"/>
      <c r="U3158" s="900"/>
      <c r="V3158" s="900"/>
      <c r="W3158" s="900"/>
      <c r="X3158" s="900"/>
      <c r="Z3158" s="900"/>
      <c r="AA3158" s="900"/>
      <c r="AB3158" s="900"/>
      <c r="AC3158" s="900"/>
    </row>
    <row r="3159" spans="9:29">
      <c r="I3159" s="900"/>
      <c r="K3159" s="900"/>
      <c r="Q3159" s="900"/>
      <c r="S3159" s="900"/>
      <c r="T3159" s="900"/>
      <c r="U3159" s="900"/>
      <c r="V3159" s="900"/>
      <c r="W3159" s="900"/>
      <c r="X3159" s="900"/>
      <c r="Z3159" s="900"/>
      <c r="AA3159" s="900"/>
      <c r="AB3159" s="900"/>
      <c r="AC3159" s="900"/>
    </row>
    <row r="3160" spans="9:29">
      <c r="I3160" s="900"/>
      <c r="K3160" s="900"/>
      <c r="Q3160" s="900"/>
      <c r="S3160" s="900"/>
      <c r="T3160" s="900"/>
      <c r="U3160" s="900"/>
      <c r="V3160" s="900"/>
      <c r="W3160" s="900"/>
      <c r="X3160" s="900"/>
      <c r="Z3160" s="900"/>
      <c r="AA3160" s="900"/>
      <c r="AB3160" s="900"/>
      <c r="AC3160" s="900"/>
    </row>
    <row r="3161" spans="9:29">
      <c r="I3161" s="900"/>
      <c r="K3161" s="900"/>
      <c r="Q3161" s="900"/>
      <c r="S3161" s="900"/>
      <c r="T3161" s="900"/>
      <c r="U3161" s="900"/>
      <c r="V3161" s="900"/>
      <c r="W3161" s="900"/>
      <c r="X3161" s="900"/>
      <c r="Z3161" s="900"/>
      <c r="AA3161" s="900"/>
      <c r="AB3161" s="900"/>
      <c r="AC3161" s="900"/>
    </row>
    <row r="3162" spans="9:29">
      <c r="I3162" s="900"/>
      <c r="K3162" s="900"/>
      <c r="Q3162" s="900"/>
      <c r="S3162" s="900"/>
      <c r="T3162" s="900"/>
      <c r="U3162" s="900"/>
      <c r="V3162" s="900"/>
      <c r="W3162" s="900"/>
      <c r="X3162" s="900"/>
      <c r="Z3162" s="900"/>
      <c r="AA3162" s="900"/>
      <c r="AB3162" s="900"/>
      <c r="AC3162" s="900"/>
    </row>
    <row r="3163" spans="9:29">
      <c r="I3163" s="900"/>
      <c r="K3163" s="900"/>
      <c r="Q3163" s="900"/>
      <c r="S3163" s="900"/>
      <c r="T3163" s="900"/>
      <c r="U3163" s="900"/>
      <c r="V3163" s="900"/>
      <c r="W3163" s="900"/>
      <c r="X3163" s="900"/>
      <c r="Z3163" s="900"/>
      <c r="AA3163" s="900"/>
      <c r="AB3163" s="900"/>
      <c r="AC3163" s="900"/>
    </row>
    <row r="3164" spans="9:29">
      <c r="I3164" s="900"/>
      <c r="K3164" s="900"/>
      <c r="Q3164" s="900"/>
      <c r="S3164" s="900"/>
      <c r="T3164" s="900"/>
      <c r="U3164" s="900"/>
      <c r="V3164" s="900"/>
      <c r="W3164" s="900"/>
      <c r="X3164" s="900"/>
      <c r="Z3164" s="900"/>
      <c r="AA3164" s="900"/>
      <c r="AB3164" s="900"/>
      <c r="AC3164" s="900"/>
    </row>
    <row r="3165" spans="9:29">
      <c r="I3165" s="900"/>
      <c r="K3165" s="900"/>
      <c r="Q3165" s="900"/>
      <c r="S3165" s="900"/>
      <c r="T3165" s="900"/>
      <c r="U3165" s="900"/>
      <c r="V3165" s="900"/>
      <c r="W3165" s="900"/>
      <c r="X3165" s="900"/>
      <c r="Z3165" s="900"/>
      <c r="AA3165" s="900"/>
      <c r="AB3165" s="900"/>
      <c r="AC3165" s="900"/>
    </row>
    <row r="3166" spans="9:29">
      <c r="I3166" s="900"/>
      <c r="K3166" s="900"/>
      <c r="Q3166" s="900"/>
      <c r="S3166" s="900"/>
      <c r="T3166" s="900"/>
      <c r="U3166" s="900"/>
      <c r="V3166" s="900"/>
      <c r="W3166" s="900"/>
      <c r="X3166" s="900"/>
      <c r="Z3166" s="900"/>
      <c r="AA3166" s="900"/>
      <c r="AB3166" s="900"/>
      <c r="AC3166" s="900"/>
    </row>
    <row r="3167" spans="9:29">
      <c r="I3167" s="900"/>
      <c r="K3167" s="900"/>
      <c r="Q3167" s="900"/>
      <c r="S3167" s="900"/>
      <c r="T3167" s="900"/>
      <c r="U3167" s="900"/>
      <c r="V3167" s="900"/>
      <c r="W3167" s="900"/>
      <c r="X3167" s="900"/>
      <c r="Z3167" s="900"/>
      <c r="AA3167" s="900"/>
      <c r="AB3167" s="900"/>
      <c r="AC3167" s="900"/>
    </row>
    <row r="3168" spans="9:29">
      <c r="I3168" s="900"/>
      <c r="K3168" s="900"/>
      <c r="Q3168" s="900"/>
      <c r="S3168" s="900"/>
      <c r="T3168" s="900"/>
      <c r="U3168" s="900"/>
      <c r="V3168" s="900"/>
      <c r="W3168" s="900"/>
      <c r="X3168" s="900"/>
      <c r="Z3168" s="900"/>
      <c r="AA3168" s="900"/>
      <c r="AB3168" s="900"/>
      <c r="AC3168" s="900"/>
    </row>
    <row r="3169" spans="9:29">
      <c r="I3169" s="900"/>
      <c r="K3169" s="900"/>
      <c r="Q3169" s="900"/>
      <c r="S3169" s="900"/>
      <c r="T3169" s="900"/>
      <c r="U3169" s="900"/>
      <c r="V3169" s="900"/>
      <c r="W3169" s="900"/>
      <c r="X3169" s="900"/>
      <c r="Z3169" s="900"/>
      <c r="AA3169" s="900"/>
      <c r="AB3169" s="900"/>
      <c r="AC3169" s="900"/>
    </row>
    <row r="3170" spans="9:29">
      <c r="I3170" s="900"/>
      <c r="K3170" s="900"/>
      <c r="Q3170" s="900"/>
      <c r="S3170" s="900"/>
      <c r="T3170" s="900"/>
      <c r="U3170" s="900"/>
      <c r="V3170" s="900"/>
      <c r="W3170" s="900"/>
      <c r="X3170" s="900"/>
      <c r="Z3170" s="900"/>
      <c r="AA3170" s="900"/>
      <c r="AB3170" s="900"/>
      <c r="AC3170" s="900"/>
    </row>
    <row r="3171" spans="9:29">
      <c r="I3171" s="900"/>
      <c r="K3171" s="900"/>
      <c r="Q3171" s="900"/>
      <c r="S3171" s="900"/>
      <c r="T3171" s="900"/>
      <c r="U3171" s="900"/>
      <c r="V3171" s="900"/>
      <c r="W3171" s="900"/>
      <c r="X3171" s="900"/>
      <c r="Z3171" s="900"/>
      <c r="AA3171" s="900"/>
      <c r="AB3171" s="900"/>
      <c r="AC3171" s="900"/>
    </row>
    <row r="3172" spans="9:29">
      <c r="I3172" s="900"/>
      <c r="K3172" s="900"/>
      <c r="Q3172" s="900"/>
      <c r="S3172" s="900"/>
      <c r="T3172" s="900"/>
      <c r="U3172" s="900"/>
      <c r="V3172" s="900"/>
      <c r="W3172" s="900"/>
      <c r="X3172" s="900"/>
      <c r="Z3172" s="900"/>
      <c r="AA3172" s="900"/>
      <c r="AB3172" s="900"/>
      <c r="AC3172" s="900"/>
    </row>
    <row r="3173" spans="9:29">
      <c r="I3173" s="900"/>
      <c r="K3173" s="900"/>
      <c r="Q3173" s="900"/>
      <c r="S3173" s="900"/>
      <c r="T3173" s="900"/>
      <c r="U3173" s="900"/>
      <c r="V3173" s="900"/>
      <c r="W3173" s="900"/>
      <c r="X3173" s="900"/>
      <c r="Z3173" s="900"/>
      <c r="AA3173" s="900"/>
      <c r="AB3173" s="900"/>
      <c r="AC3173" s="900"/>
    </row>
    <row r="3174" spans="9:29">
      <c r="I3174" s="900"/>
      <c r="K3174" s="900"/>
      <c r="Q3174" s="900"/>
      <c r="S3174" s="900"/>
      <c r="T3174" s="900"/>
      <c r="U3174" s="900"/>
      <c r="V3174" s="900"/>
      <c r="W3174" s="900"/>
      <c r="X3174" s="900"/>
      <c r="Z3174" s="900"/>
      <c r="AA3174" s="900"/>
      <c r="AB3174" s="900"/>
      <c r="AC3174" s="900"/>
    </row>
    <row r="3175" spans="9:29">
      <c r="I3175" s="900"/>
      <c r="K3175" s="900"/>
      <c r="Q3175" s="900"/>
      <c r="S3175" s="900"/>
      <c r="T3175" s="900"/>
      <c r="U3175" s="900"/>
      <c r="V3175" s="900"/>
      <c r="W3175" s="900"/>
      <c r="X3175" s="900"/>
      <c r="Z3175" s="900"/>
      <c r="AA3175" s="900"/>
      <c r="AB3175" s="900"/>
      <c r="AC3175" s="900"/>
    </row>
    <row r="3176" spans="9:29">
      <c r="I3176" s="900"/>
      <c r="K3176" s="900"/>
      <c r="Q3176" s="900"/>
      <c r="S3176" s="900"/>
      <c r="T3176" s="900"/>
      <c r="U3176" s="900"/>
      <c r="V3176" s="900"/>
      <c r="W3176" s="900"/>
      <c r="X3176" s="900"/>
      <c r="Z3176" s="900"/>
      <c r="AA3176" s="900"/>
      <c r="AB3176" s="900"/>
      <c r="AC3176" s="900"/>
    </row>
    <row r="3177" spans="9:29">
      <c r="I3177" s="900"/>
      <c r="K3177" s="900"/>
      <c r="Q3177" s="900"/>
      <c r="S3177" s="900"/>
      <c r="T3177" s="900"/>
      <c r="U3177" s="900"/>
      <c r="V3177" s="900"/>
      <c r="W3177" s="900"/>
      <c r="X3177" s="900"/>
      <c r="Z3177" s="900"/>
      <c r="AA3177" s="900"/>
      <c r="AB3177" s="900"/>
      <c r="AC3177" s="900"/>
    </row>
    <row r="3178" spans="9:29">
      <c r="I3178" s="900"/>
      <c r="K3178" s="900"/>
      <c r="Q3178" s="900"/>
      <c r="S3178" s="900"/>
      <c r="T3178" s="900"/>
      <c r="U3178" s="900"/>
      <c r="V3178" s="900"/>
      <c r="W3178" s="900"/>
      <c r="X3178" s="900"/>
      <c r="Z3178" s="900"/>
      <c r="AA3178" s="900"/>
      <c r="AB3178" s="900"/>
      <c r="AC3178" s="900"/>
    </row>
    <row r="3179" spans="9:29">
      <c r="I3179" s="900"/>
      <c r="K3179" s="900"/>
      <c r="Q3179" s="900"/>
      <c r="S3179" s="900"/>
      <c r="T3179" s="900"/>
      <c r="U3179" s="900"/>
      <c r="V3179" s="900"/>
      <c r="W3179" s="900"/>
      <c r="X3179" s="900"/>
      <c r="Z3179" s="900"/>
      <c r="AA3179" s="900"/>
      <c r="AB3179" s="900"/>
      <c r="AC3179" s="900"/>
    </row>
    <row r="3180" spans="9:29">
      <c r="I3180" s="900"/>
      <c r="K3180" s="900"/>
      <c r="Q3180" s="900"/>
      <c r="S3180" s="900"/>
      <c r="T3180" s="900"/>
      <c r="U3180" s="900"/>
      <c r="V3180" s="900"/>
      <c r="W3180" s="900"/>
      <c r="X3180" s="900"/>
      <c r="Z3180" s="900"/>
      <c r="AA3180" s="900"/>
      <c r="AB3180" s="900"/>
      <c r="AC3180" s="900"/>
    </row>
    <row r="3181" spans="9:29">
      <c r="I3181" s="900"/>
      <c r="K3181" s="900"/>
      <c r="Q3181" s="900"/>
      <c r="S3181" s="900"/>
      <c r="T3181" s="900"/>
      <c r="U3181" s="900"/>
      <c r="V3181" s="900"/>
      <c r="W3181" s="900"/>
      <c r="X3181" s="900"/>
      <c r="Z3181" s="900"/>
      <c r="AA3181" s="900"/>
      <c r="AB3181" s="900"/>
      <c r="AC3181" s="900"/>
    </row>
    <row r="3182" spans="9:29">
      <c r="I3182" s="900"/>
      <c r="K3182" s="900"/>
      <c r="Q3182" s="900"/>
      <c r="S3182" s="900"/>
      <c r="T3182" s="900"/>
      <c r="U3182" s="900"/>
      <c r="V3182" s="900"/>
      <c r="W3182" s="900"/>
      <c r="X3182" s="900"/>
      <c r="Z3182" s="900"/>
      <c r="AA3182" s="900"/>
      <c r="AB3182" s="900"/>
      <c r="AC3182" s="900"/>
    </row>
    <row r="3183" spans="9:29">
      <c r="I3183" s="900"/>
      <c r="K3183" s="900"/>
      <c r="Q3183" s="900"/>
      <c r="S3183" s="900"/>
      <c r="T3183" s="900"/>
      <c r="U3183" s="900"/>
      <c r="V3183" s="900"/>
      <c r="W3183" s="900"/>
      <c r="X3183" s="900"/>
      <c r="Z3183" s="900"/>
      <c r="AA3183" s="900"/>
      <c r="AB3183" s="900"/>
      <c r="AC3183" s="900"/>
    </row>
    <row r="3184" spans="9:29">
      <c r="I3184" s="900"/>
      <c r="K3184" s="900"/>
      <c r="Q3184" s="900"/>
      <c r="S3184" s="900"/>
      <c r="T3184" s="900"/>
      <c r="U3184" s="900"/>
      <c r="V3184" s="900"/>
      <c r="W3184" s="900"/>
      <c r="X3184" s="900"/>
      <c r="Z3184" s="900"/>
      <c r="AA3184" s="900"/>
      <c r="AB3184" s="900"/>
      <c r="AC3184" s="900"/>
    </row>
    <row r="3185" spans="9:29">
      <c r="I3185" s="900"/>
      <c r="K3185" s="900"/>
      <c r="Q3185" s="900"/>
      <c r="S3185" s="900"/>
      <c r="T3185" s="900"/>
      <c r="U3185" s="900"/>
      <c r="V3185" s="900"/>
      <c r="W3185" s="900"/>
      <c r="X3185" s="900"/>
      <c r="Z3185" s="900"/>
      <c r="AA3185" s="900"/>
      <c r="AB3185" s="900"/>
      <c r="AC3185" s="900"/>
    </row>
    <row r="3186" spans="9:29">
      <c r="I3186" s="900"/>
      <c r="K3186" s="900"/>
      <c r="Q3186" s="900"/>
      <c r="S3186" s="900"/>
      <c r="T3186" s="900"/>
      <c r="U3186" s="900"/>
      <c r="V3186" s="900"/>
      <c r="W3186" s="900"/>
      <c r="X3186" s="900"/>
      <c r="Z3186" s="900"/>
      <c r="AA3186" s="900"/>
      <c r="AB3186" s="900"/>
      <c r="AC3186" s="900"/>
    </row>
    <row r="3187" spans="9:29">
      <c r="I3187" s="900"/>
      <c r="K3187" s="900"/>
      <c r="Q3187" s="900"/>
      <c r="S3187" s="900"/>
      <c r="T3187" s="900"/>
      <c r="U3187" s="900"/>
      <c r="V3187" s="900"/>
      <c r="W3187" s="900"/>
      <c r="X3187" s="900"/>
      <c r="Z3187" s="900"/>
      <c r="AA3187" s="900"/>
      <c r="AB3187" s="900"/>
      <c r="AC3187" s="900"/>
    </row>
    <row r="3188" spans="9:29">
      <c r="I3188" s="900"/>
      <c r="K3188" s="900"/>
      <c r="Q3188" s="900"/>
      <c r="S3188" s="900"/>
      <c r="T3188" s="900"/>
      <c r="U3188" s="900"/>
      <c r="V3188" s="900"/>
      <c r="W3188" s="900"/>
      <c r="X3188" s="900"/>
      <c r="Z3188" s="900"/>
      <c r="AA3188" s="900"/>
      <c r="AB3188" s="900"/>
      <c r="AC3188" s="900"/>
    </row>
    <row r="3189" spans="9:29">
      <c r="I3189" s="900"/>
      <c r="K3189" s="900"/>
      <c r="Q3189" s="900"/>
      <c r="S3189" s="900"/>
      <c r="T3189" s="900"/>
      <c r="U3189" s="900"/>
      <c r="V3189" s="900"/>
      <c r="W3189" s="900"/>
      <c r="X3189" s="900"/>
      <c r="Z3189" s="900"/>
      <c r="AA3189" s="900"/>
      <c r="AB3189" s="900"/>
      <c r="AC3189" s="900"/>
    </row>
    <row r="3190" spans="9:29">
      <c r="I3190" s="900"/>
      <c r="K3190" s="900"/>
      <c r="Q3190" s="900"/>
      <c r="S3190" s="900"/>
      <c r="T3190" s="900"/>
      <c r="U3190" s="900"/>
      <c r="V3190" s="900"/>
      <c r="W3190" s="900"/>
      <c r="X3190" s="900"/>
      <c r="Z3190" s="900"/>
      <c r="AA3190" s="900"/>
      <c r="AB3190" s="900"/>
      <c r="AC3190" s="900"/>
    </row>
    <row r="3191" spans="9:29">
      <c r="I3191" s="900"/>
      <c r="K3191" s="900"/>
      <c r="Q3191" s="900"/>
      <c r="S3191" s="900"/>
      <c r="T3191" s="900"/>
      <c r="U3191" s="900"/>
      <c r="V3191" s="900"/>
      <c r="W3191" s="900"/>
      <c r="X3191" s="900"/>
      <c r="Z3191" s="900"/>
      <c r="AA3191" s="900"/>
      <c r="AB3191" s="900"/>
      <c r="AC3191" s="900"/>
    </row>
    <row r="3192" spans="9:29">
      <c r="I3192" s="900"/>
      <c r="K3192" s="900"/>
      <c r="Q3192" s="900"/>
      <c r="S3192" s="900"/>
      <c r="T3192" s="900"/>
      <c r="U3192" s="900"/>
      <c r="V3192" s="900"/>
      <c r="W3192" s="900"/>
      <c r="X3192" s="900"/>
      <c r="Z3192" s="900"/>
      <c r="AA3192" s="900"/>
      <c r="AB3192" s="900"/>
      <c r="AC3192" s="900"/>
    </row>
    <row r="3193" spans="9:29">
      <c r="I3193" s="900"/>
      <c r="K3193" s="900"/>
      <c r="Q3193" s="900"/>
      <c r="S3193" s="900"/>
      <c r="T3193" s="900"/>
      <c r="U3193" s="900"/>
      <c r="V3193" s="900"/>
      <c r="W3193" s="900"/>
      <c r="X3193" s="900"/>
      <c r="Z3193" s="900"/>
      <c r="AA3193" s="900"/>
      <c r="AB3193" s="900"/>
      <c r="AC3193" s="900"/>
    </row>
    <row r="3194" spans="9:29">
      <c r="I3194" s="900"/>
      <c r="K3194" s="900"/>
      <c r="Q3194" s="900"/>
      <c r="S3194" s="900"/>
      <c r="T3194" s="900"/>
      <c r="U3194" s="900"/>
      <c r="V3194" s="900"/>
      <c r="W3194" s="900"/>
      <c r="X3194" s="900"/>
      <c r="Z3194" s="900"/>
      <c r="AA3194" s="900"/>
      <c r="AB3194" s="900"/>
      <c r="AC3194" s="900"/>
    </row>
    <row r="3195" spans="9:29">
      <c r="I3195" s="900"/>
      <c r="K3195" s="900"/>
      <c r="Q3195" s="900"/>
      <c r="S3195" s="900"/>
      <c r="T3195" s="900"/>
      <c r="U3195" s="900"/>
      <c r="V3195" s="900"/>
      <c r="W3195" s="900"/>
      <c r="X3195" s="900"/>
      <c r="Z3195" s="900"/>
      <c r="AA3195" s="900"/>
      <c r="AB3195" s="900"/>
      <c r="AC3195" s="900"/>
    </row>
    <row r="3196" spans="9:29">
      <c r="I3196" s="900"/>
      <c r="K3196" s="900"/>
      <c r="Q3196" s="900"/>
      <c r="S3196" s="900"/>
      <c r="T3196" s="900"/>
      <c r="U3196" s="900"/>
      <c r="V3196" s="900"/>
      <c r="W3196" s="900"/>
      <c r="X3196" s="900"/>
      <c r="Z3196" s="900"/>
      <c r="AA3196" s="900"/>
      <c r="AB3196" s="900"/>
      <c r="AC3196" s="900"/>
    </row>
    <row r="3197" spans="9:29">
      <c r="I3197" s="900"/>
      <c r="K3197" s="900"/>
      <c r="Q3197" s="900"/>
      <c r="S3197" s="900"/>
      <c r="T3197" s="900"/>
      <c r="U3197" s="900"/>
      <c r="V3197" s="900"/>
      <c r="W3197" s="900"/>
      <c r="X3197" s="900"/>
      <c r="Z3197" s="900"/>
      <c r="AA3197" s="900"/>
      <c r="AB3197" s="900"/>
      <c r="AC3197" s="900"/>
    </row>
    <row r="3198" spans="9:29">
      <c r="I3198" s="900"/>
      <c r="K3198" s="900"/>
      <c r="Q3198" s="900"/>
      <c r="S3198" s="900"/>
      <c r="T3198" s="900"/>
      <c r="U3198" s="900"/>
      <c r="V3198" s="900"/>
      <c r="W3198" s="900"/>
      <c r="X3198" s="900"/>
      <c r="Z3198" s="900"/>
      <c r="AA3198" s="900"/>
      <c r="AB3198" s="900"/>
      <c r="AC3198" s="900"/>
    </row>
    <row r="3199" spans="9:29">
      <c r="I3199" s="900"/>
      <c r="K3199" s="900"/>
      <c r="Q3199" s="900"/>
      <c r="S3199" s="900"/>
      <c r="T3199" s="900"/>
      <c r="U3199" s="900"/>
      <c r="V3199" s="900"/>
      <c r="W3199" s="900"/>
      <c r="X3199" s="900"/>
      <c r="Z3199" s="900"/>
      <c r="AA3199" s="900"/>
      <c r="AB3199" s="900"/>
      <c r="AC3199" s="900"/>
    </row>
    <row r="3200" spans="9:29">
      <c r="I3200" s="900"/>
      <c r="K3200" s="900"/>
      <c r="Q3200" s="900"/>
      <c r="S3200" s="900"/>
      <c r="T3200" s="900"/>
      <c r="U3200" s="900"/>
      <c r="V3200" s="900"/>
      <c r="W3200" s="900"/>
      <c r="X3200" s="900"/>
      <c r="Z3200" s="900"/>
      <c r="AA3200" s="900"/>
      <c r="AB3200" s="900"/>
      <c r="AC3200" s="900"/>
    </row>
    <row r="3201" spans="9:29">
      <c r="I3201" s="900"/>
      <c r="K3201" s="900"/>
      <c r="Q3201" s="900"/>
      <c r="S3201" s="900"/>
      <c r="T3201" s="900"/>
      <c r="U3201" s="900"/>
      <c r="V3201" s="900"/>
      <c r="W3201" s="900"/>
      <c r="X3201" s="900"/>
      <c r="Z3201" s="900"/>
      <c r="AA3201" s="900"/>
      <c r="AB3201" s="900"/>
      <c r="AC3201" s="900"/>
    </row>
    <row r="3202" spans="9:29">
      <c r="I3202" s="900"/>
      <c r="K3202" s="900"/>
      <c r="Q3202" s="900"/>
      <c r="S3202" s="900"/>
      <c r="T3202" s="900"/>
      <c r="U3202" s="900"/>
      <c r="V3202" s="900"/>
      <c r="W3202" s="900"/>
      <c r="X3202" s="900"/>
      <c r="Z3202" s="900"/>
      <c r="AA3202" s="900"/>
      <c r="AB3202" s="900"/>
      <c r="AC3202" s="900"/>
    </row>
    <row r="3203" spans="9:29">
      <c r="I3203" s="900"/>
      <c r="K3203" s="900"/>
      <c r="Q3203" s="900"/>
      <c r="S3203" s="900"/>
      <c r="T3203" s="900"/>
      <c r="U3203" s="900"/>
      <c r="V3203" s="900"/>
      <c r="W3203" s="900"/>
      <c r="X3203" s="900"/>
      <c r="Z3203" s="900"/>
      <c r="AA3203" s="900"/>
      <c r="AB3203" s="900"/>
      <c r="AC3203" s="900"/>
    </row>
    <row r="3204" spans="9:29">
      <c r="I3204" s="900"/>
      <c r="K3204" s="900"/>
      <c r="Q3204" s="900"/>
      <c r="S3204" s="900"/>
      <c r="T3204" s="900"/>
      <c r="U3204" s="900"/>
      <c r="V3204" s="900"/>
      <c r="W3204" s="900"/>
      <c r="X3204" s="900"/>
      <c r="Z3204" s="900"/>
      <c r="AA3204" s="900"/>
      <c r="AB3204" s="900"/>
      <c r="AC3204" s="900"/>
    </row>
    <row r="3205" spans="9:29">
      <c r="I3205" s="900"/>
      <c r="K3205" s="900"/>
      <c r="Q3205" s="900"/>
      <c r="S3205" s="900"/>
      <c r="T3205" s="900"/>
      <c r="U3205" s="900"/>
      <c r="V3205" s="900"/>
      <c r="W3205" s="900"/>
      <c r="X3205" s="900"/>
      <c r="Z3205" s="900"/>
      <c r="AA3205" s="900"/>
      <c r="AB3205" s="900"/>
      <c r="AC3205" s="900"/>
    </row>
    <row r="3206" spans="9:29">
      <c r="I3206" s="900"/>
    </row>
    <row r="3207" spans="9:29">
      <c r="I3207" s="900"/>
    </row>
    <row r="3208" spans="9:29"/>
    <row r="3209" spans="9:29"/>
    <row r="3210" spans="9:29"/>
    <row r="3211" spans="9:29"/>
    <row r="3212" spans="9:29"/>
    <row r="3213" spans="9:29"/>
    <row r="3214" spans="9:29"/>
    <row r="3215" spans="9:29"/>
    <row r="3216" spans="9:29"/>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9"/>
    <row r="4020"/>
    <row r="4021"/>
    <row r="4022"/>
    <row r="4023"/>
    <row r="4024"/>
    <row r="4025"/>
    <row r="4026"/>
    <row r="4027"/>
    <row r="4028"/>
    <row r="4029"/>
    <row r="4030"/>
    <row r="4031"/>
    <row r="4032"/>
    <row r="4033"/>
    <row r="4034"/>
    <row r="4035"/>
    <row r="4036"/>
  </sheetData>
  <sheetProtection algorithmName="SHA-512" hashValue="hox6olqWxMIcZO5Q+a/5lMuZPsIU6d2fXy4X4ZVhVCFjBEwr4c5d1BvozcKYQlSkhvp4BDmrR6ZAgy5hE2L7FA==" saltValue="oarLKAmwOZHFA0s2mcBN5g==" spinCount="100000" sheet="1" selectLockedCells="1"/>
  <protectedRanges>
    <protectedRange sqref="D57 D62" name="Range1_1_1"/>
  </protectedRanges>
  <dataConsolidate/>
  <mergeCells count="16">
    <mergeCell ref="F130:G130"/>
    <mergeCell ref="C96:F96"/>
    <mergeCell ref="G148:I150"/>
    <mergeCell ref="C94:E94"/>
    <mergeCell ref="H90:H91"/>
    <mergeCell ref="G147:I147"/>
    <mergeCell ref="C15:F15"/>
    <mergeCell ref="C76:F76"/>
    <mergeCell ref="C22:F23"/>
    <mergeCell ref="D90:F91"/>
    <mergeCell ref="C126:F126"/>
    <mergeCell ref="C97:F97"/>
    <mergeCell ref="C98:F98"/>
    <mergeCell ref="E25:H25"/>
    <mergeCell ref="D88:F89"/>
    <mergeCell ref="C90:C91"/>
  </mergeCells>
  <phoneticPr fontId="0" type="noConversion"/>
  <conditionalFormatting sqref="D11">
    <cfRule type="containsBlanks" dxfId="93" priority="5">
      <formula>LEN(TRIM(D11))=0</formula>
    </cfRule>
  </conditionalFormatting>
  <conditionalFormatting sqref="D17:D20 D24:D25 D28:D38">
    <cfRule type="containsBlanks" dxfId="92" priority="7">
      <formula>LEN(TRIM(D17))=0</formula>
    </cfRule>
  </conditionalFormatting>
  <conditionalFormatting sqref="D41:D42">
    <cfRule type="containsBlanks" dxfId="91" priority="4">
      <formula>LEN(TRIM(D41))=0</formula>
    </cfRule>
  </conditionalFormatting>
  <conditionalFormatting sqref="D44:D56">
    <cfRule type="containsBlanks" dxfId="90" priority="3">
      <formula>LEN(TRIM(D44))=0</formula>
    </cfRule>
  </conditionalFormatting>
  <conditionalFormatting sqref="D58:D61">
    <cfRule type="containsBlanks" dxfId="89" priority="2">
      <formula>LEN(TRIM(D58))=0</formula>
    </cfRule>
  </conditionalFormatting>
  <conditionalFormatting sqref="D63:D64">
    <cfRule type="containsBlanks" dxfId="88" priority="1">
      <formula>LEN(TRIM(D63))=0</formula>
    </cfRule>
  </conditionalFormatting>
  <conditionalFormatting sqref="D67:D70">
    <cfRule type="containsBlanks" dxfId="87" priority="13">
      <formula>LEN(TRIM(D67))=0</formula>
    </cfRule>
  </conditionalFormatting>
  <conditionalFormatting sqref="D72">
    <cfRule type="containsBlanks" dxfId="86" priority="55">
      <formula>LEN(TRIM(D72))=0</formula>
    </cfRule>
  </conditionalFormatting>
  <conditionalFormatting sqref="D77:D80 D82:D84">
    <cfRule type="containsBlanks" dxfId="85" priority="51">
      <formula>LEN(TRIM(D77))=0</formula>
    </cfRule>
  </conditionalFormatting>
  <conditionalFormatting sqref="D104:D110">
    <cfRule type="containsBlanks" dxfId="84" priority="12">
      <formula>LEN(TRIM(D104))=0</formula>
    </cfRule>
  </conditionalFormatting>
  <conditionalFormatting sqref="D114:D118">
    <cfRule type="containsBlanks" dxfId="83" priority="11">
      <formula>LEN(TRIM(D114))=0</formula>
    </cfRule>
  </conditionalFormatting>
  <conditionalFormatting sqref="D122:D123">
    <cfRule type="containsBlanks" dxfId="82" priority="10">
      <formula>LEN(TRIM(D122))=0</formula>
    </cfRule>
  </conditionalFormatting>
  <conditionalFormatting sqref="D128">
    <cfRule type="containsBlanks" dxfId="81" priority="9">
      <formula>LEN(TRIM(D128))=0</formula>
    </cfRule>
  </conditionalFormatting>
  <conditionalFormatting sqref="D130">
    <cfRule type="containsBlanks" dxfId="80" priority="8">
      <formula>LEN(TRIM(D130))=0</formula>
    </cfRule>
  </conditionalFormatting>
  <conditionalFormatting sqref="D132 D134 D136 D138 D140 D142 D144">
    <cfRule type="containsBlanks" dxfId="79" priority="49">
      <formula>LEN(TRIM(D132))=0</formula>
    </cfRule>
  </conditionalFormatting>
  <conditionalFormatting sqref="D90:F91">
    <cfRule type="containsBlanks" dxfId="78" priority="54">
      <formula>LEN(TRIM(D90))=0</formula>
    </cfRule>
  </conditionalFormatting>
  <conditionalFormatting sqref="F7">
    <cfRule type="cellIs" dxfId="77" priority="151" operator="equal">
      <formula>"Incomplete - Please check fields highlighed in red"</formula>
    </cfRule>
    <cfRule type="cellIs" dxfId="76" priority="152" operator="equal">
      <formula>"Please tick Submit Data"</formula>
    </cfRule>
    <cfRule type="cellIs" dxfId="75" priority="154" operator="equal">
      <formula>"Complete"</formula>
    </cfRule>
  </conditionalFormatting>
  <conditionalFormatting sqref="G3">
    <cfRule type="containsBlanks" dxfId="74" priority="52">
      <formula>LEN(TRIM(G3))=0</formula>
    </cfRule>
  </conditionalFormatting>
  <conditionalFormatting sqref="G6">
    <cfRule type="containsBlanks" dxfId="73" priority="50">
      <formula>LEN(TRIM(G6))=0</formula>
    </cfRule>
  </conditionalFormatting>
  <conditionalFormatting sqref="G147">
    <cfRule type="cellIs" dxfId="72" priority="148" operator="equal">
      <formula>"Incomplete - Please check fields highlighted in red"</formula>
    </cfRule>
    <cfRule type="cellIs" dxfId="71" priority="149" operator="equal">
      <formula>"Please tick Check Data"</formula>
    </cfRule>
    <cfRule type="cellIs" dxfId="70" priority="150" operator="equal">
      <formula>"Complete"</formula>
    </cfRule>
  </conditionalFormatting>
  <conditionalFormatting sqref="H90:H91">
    <cfRule type="expression" dxfId="69" priority="140">
      <formula>IF($D$90="",1,0)</formula>
    </cfRule>
  </conditionalFormatting>
  <dataValidations xWindow="428" yWindow="426" count="10">
    <dataValidation type="list" allowBlank="1" showInputMessage="1" showErrorMessage="1" sqref="D134" xr:uid="{00000000-0002-0000-0100-00000D000000}">
      <formula1>$U$247:$U$248</formula1>
    </dataValidation>
    <dataValidation type="decimal" allowBlank="1" showInputMessage="1" showErrorMessage="1" errorTitle="Numeric Value Only" error="Please enter NUMERIC VALUE Only!!" sqref="D130 D113:D119 D104:D111 D121:D123" xr:uid="{00000000-0002-0000-0100-00000E000000}">
      <formula1>0</formula1>
      <formula2>10000000</formula2>
    </dataValidation>
    <dataValidation type="decimal" allowBlank="1" showInputMessage="1" showErrorMessage="1" errorTitle="Numeric Value Only" error="Please enter NUMERIC VALUE Only!!" sqref="D128" xr:uid="{00000000-0002-0000-0100-00000F000000}">
      <formula1>0</formula1>
      <formula2>1000000000</formula2>
    </dataValidation>
    <dataValidation type="whole" allowBlank="1" showInputMessage="1" showErrorMessage="1" sqref="D59:D60" xr:uid="{70A3F8FD-023C-409D-880B-78318B4C1909}">
      <formula1>0</formula1>
      <formula2>1000000000</formula2>
    </dataValidation>
    <dataValidation type="custom" allowBlank="1" showInputMessage="1" showErrorMessage="1" sqref="D61" xr:uid="{FB73C276-34BC-452E-93A8-49768D69B1CF}">
      <formula1>E60="Ok"</formula1>
    </dataValidation>
    <dataValidation allowBlank="1" showInputMessage="1" showErrorMessage="1" errorTitle="Numeric Value Only" error="Please enter NUMERIC VALUE Only!!" sqref="D112 D120" xr:uid="{00000000-0002-0000-0100-000013000000}"/>
    <dataValidation type="decimal" allowBlank="1" showInputMessage="1" showErrorMessage="1" errorTitle="Numeric Value Only" error="Please enter NUMERIC VALUE Only!!" sqref="D136 D138" xr:uid="{00000000-0002-0000-0100-000014000000}">
      <formula1>-10000000</formula1>
      <formula2>10000000</formula2>
    </dataValidation>
    <dataValidation type="textLength" operator="lessThanOrEqual" allowBlank="1" showInputMessage="1" showErrorMessage="1" errorTitle="Tasting Notes Too Long" error="Your description is too long. Please enter description of 350 characters or less" promptTitle="Tasting notes" prompt="Please enter a description of 350 characters or less" sqref="D90" xr:uid="{00000000-0002-0000-0100-000017000000}">
      <formula1>350</formula1>
    </dataValidation>
    <dataValidation type="whole" allowBlank="1" showInputMessage="1" showErrorMessage="1" sqref="D41" xr:uid="{525CC0AB-B0C2-43FC-848B-265276521718}">
      <formula1>1</formula1>
      <formula2>999999999999999</formula2>
    </dataValidation>
    <dataValidation type="whole" allowBlank="1" showInputMessage="1" showErrorMessage="1" sqref="D28" xr:uid="{2CD7A054-095B-4033-ACF1-8E9D5BE4268B}">
      <formula1>1</formula1>
      <formula2>100000</formula2>
    </dataValidation>
  </dataValidations>
  <hyperlinks>
    <hyperlink ref="D39" r:id="rId1" display="Clink Here to find/Check the Commodity Code" xr:uid="{070F92D5-B28E-44CC-B6BD-24B0048B0936}"/>
  </hyperlinks>
  <pageMargins left="0.74803149606299213" right="0.74803149606299213" top="0.59055118110236227" bottom="0.98425196850393704" header="0.59055118110236227" footer="0.51181102362204722"/>
  <pageSetup paperSize="8" scale="53" fitToHeight="9" orientation="portrait" r:id="rId2"/>
  <headerFooter alignWithMargins="0"/>
  <cellWatches>
    <cellWatch r="D146"/>
  </cellWatche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defaultSize="0" autoFill="0" autoLine="0" autoPict="0">
                <anchor moveWithCells="1">
                  <from>
                    <xdr:col>5</xdr:col>
                    <xdr:colOff>203200</xdr:colOff>
                    <xdr:row>146</xdr:row>
                    <xdr:rowOff>114300</xdr:rowOff>
                  </from>
                  <to>
                    <xdr:col>5</xdr:col>
                    <xdr:colOff>488950</xdr:colOff>
                    <xdr:row>146</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28" yWindow="426" count="17">
        <x14:dataValidation type="list" allowBlank="1" showInputMessage="1" showErrorMessage="1" xr:uid="{00000000-0002-0000-0100-000001000000}">
          <x14:formula1>
            <xm:f>'DD Menu 2'!$J$33:$J$35</xm:f>
          </x14:formula1>
          <xm:sqref>D144</xm:sqref>
        </x14:dataValidation>
        <x14:dataValidation type="list" allowBlank="1" showErrorMessage="1" error="Please select a value from the drop down menu" xr:uid="{00000000-0002-0000-0100-000008000000}">
          <x14:formula1>
            <xm:f>'DD Menu 2'!$J$15:$J$16</xm:f>
          </x14:formula1>
          <xm:sqref>D72</xm:sqref>
        </x14:dataValidation>
        <x14:dataValidation type="list" allowBlank="1" showInputMessage="1" showErrorMessage="1" xr:uid="{00000000-0002-0000-0100-00001E000000}">
          <x14:formula1>
            <xm:f>'DD Menu 2'!$A$8:$A$12</xm:f>
          </x14:formula1>
          <xm:sqref>D77</xm:sqref>
        </x14:dataValidation>
        <x14:dataValidation type="list" allowBlank="1" showInputMessage="1" showErrorMessage="1" xr:uid="{00000000-0002-0000-0100-000000000000}">
          <x14:formula1>
            <xm:f>'DD Menu 2'!$J$24:$J$28</xm:f>
          </x14:formula1>
          <xm:sqref>D142</xm:sqref>
        </x14:dataValidation>
        <x14:dataValidation type="list" allowBlank="1" showInputMessage="1" showErrorMessage="1" xr:uid="{00000000-0002-0000-0100-00001D000000}">
          <x14:formula1>
            <xm:f>'DD Menu 2'!$R$32:$R$40</xm:f>
          </x14:formula1>
          <xm:sqref>D132</xm:sqref>
        </x14:dataValidation>
        <x14:dataValidation type="list" allowBlank="1" showInputMessage="1" showErrorMessage="1" xr:uid="{09A0E45B-7AF5-479D-8896-E281447FAFA3}">
          <x14:formula1>
            <xm:f>'DD Menu 2'!$Z$2:$Z$4003</xm:f>
          </x14:formula1>
          <xm:sqref>D69:D70</xm:sqref>
        </x14:dataValidation>
        <x14:dataValidation type="list" showInputMessage="1" showErrorMessage="1" promptTitle="COLOUR" prompt="Options are Red, White or Rose" xr:uid="{00000000-0002-0000-0100-000003000000}">
          <x14:formula1>
            <xm:f>'DD Menu 2'!$A$29:$A$37</xm:f>
          </x14:formula1>
          <xm:sqref>D79</xm:sqref>
        </x14:dataValidation>
        <x14:dataValidation type="list" allowBlank="1" showInputMessage="1" showErrorMessage="1" xr:uid="{18E5CE6E-A2EB-4006-90EF-0A96EE7DEF50}">
          <x14:formula1>
            <xm:f>'DD Menu 2'!$G$8:$G$10</xm:f>
          </x14:formula1>
          <xm:sqref>D84</xm:sqref>
        </x14:dataValidation>
        <x14:dataValidation type="list" allowBlank="1" showInputMessage="1" showErrorMessage="1" xr:uid="{61461D90-8CEC-4710-BAF0-00B82FA42C7A}">
          <x14:formula1>
            <xm:f>'DD Menu 2'!$G$13:$G$25</xm:f>
          </x14:formula1>
          <xm:sqref>D83</xm:sqref>
        </x14:dataValidation>
        <x14:dataValidation type="list" allowBlank="1" showInputMessage="1" showErrorMessage="1" xr:uid="{EE46B875-3015-4F37-BFE1-B0D863F274FB}">
          <x14:formula1>
            <xm:f>'DD Menu 2'!$A$41:$A$81</xm:f>
          </x14:formula1>
          <xm:sqref>D37</xm:sqref>
        </x14:dataValidation>
        <x14:dataValidation type="list" allowBlank="1" showInputMessage="1" showErrorMessage="1" xr:uid="{0F95579A-0576-445D-9801-8416E3D49985}">
          <x14:formula1>
            <xm:f>'DD Menu 2'!$D$21:$D$27</xm:f>
          </x14:formula1>
          <xm:sqref>D36</xm:sqref>
        </x14:dataValidation>
        <x14:dataValidation type="list" allowBlank="1" showInputMessage="1" showErrorMessage="1" xr:uid="{0DB8B0AE-DD9C-4791-994D-AC51E70E0D1B}">
          <x14:formula1>
            <xm:f>'DD Menu'!$BU$3:$BU$57</xm:f>
          </x14:formula1>
          <xm:sqref>D78</xm:sqref>
        </x14:dataValidation>
        <x14:dataValidation type="list" allowBlank="1" showInputMessage="1" showErrorMessage="1" xr:uid="{6934568B-5D1B-4B40-A792-90B269572E46}">
          <x14:formula1>
            <xm:f>'DD Menu'!$BX$3:$BX$102</xm:f>
          </x14:formula1>
          <xm:sqref>D82</xm:sqref>
        </x14:dataValidation>
        <x14:dataValidation type="list" allowBlank="1" showInputMessage="1" showErrorMessage="1" xr:uid="{CAEF7D7F-9D62-4BB1-9156-2F0FD665503D}">
          <x14:formula1>
            <xm:f>'DD Menu'!$BB$3:$BB$23</xm:f>
          </x14:formula1>
          <xm:sqref>D35</xm:sqref>
        </x14:dataValidation>
        <x14:dataValidation type="list" allowBlank="1" showInputMessage="1" showErrorMessage="1" xr:uid="{75743B40-C5C6-4DA4-96CA-5A79E1891BCF}">
          <x14:formula1>
            <xm:f>'DD Menu'!$CI$2:$CI$100</xm:f>
          </x14:formula1>
          <xm:sqref>D33</xm:sqref>
        </x14:dataValidation>
        <x14:dataValidation type="list" allowBlank="1" showInputMessage="1" showErrorMessage="1" xr:uid="{A0073A72-1AE6-4DB5-87C5-467D82E9FD84}">
          <x14:formula1>
            <xm:f>'DD Menu'!$BF$3:$BF$528</xm:f>
          </x14:formula1>
          <xm:sqref>D30</xm:sqref>
        </x14:dataValidation>
        <x14:dataValidation type="list" allowBlank="1" showInputMessage="1" showErrorMessage="1" xr:uid="{05C5D03B-4AAD-4B0D-896C-EC06D205D697}">
          <x14:formula1>
            <xm:f>'DD Menu'!$DL$2:$DL$3</xm:f>
          </x14:formula1>
          <xm:sqref>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3AB3F-6829-44BA-B369-1C53AF84B71F}">
  <sheetPr codeName="Sheet3">
    <tabColor rgb="FFFFFF00"/>
  </sheetPr>
  <dimension ref="A1:I62"/>
  <sheetViews>
    <sheetView showGridLines="0" topLeftCell="A9" zoomScale="90" zoomScaleNormal="90" workbookViewId="0">
      <selection activeCell="B56" sqref="B56:C56"/>
    </sheetView>
  </sheetViews>
  <sheetFormatPr defaultColWidth="9.26953125" defaultRowHeight="14.5"/>
  <cols>
    <col min="1" max="1" width="48.453125" style="12" customWidth="1"/>
    <col min="2" max="3" width="29.7265625" style="12" customWidth="1"/>
    <col min="4" max="4" width="4.7265625" style="66" customWidth="1"/>
    <col min="5" max="5" width="76" style="12" bestFit="1" customWidth="1"/>
    <col min="6" max="6" width="17.54296875" style="12" customWidth="1"/>
    <col min="7" max="7" width="17.54296875" style="12" hidden="1" customWidth="1"/>
    <col min="8" max="8" width="17.54296875" style="12" customWidth="1"/>
    <col min="9" max="16384" width="9.26953125" style="12"/>
  </cols>
  <sheetData>
    <row r="1" spans="1:9">
      <c r="A1" s="934" t="str">
        <f>IF(OR(G62=23,G62=27),"Complete","Incomplete")</f>
        <v>Incomplete</v>
      </c>
    </row>
    <row r="2" spans="1:9">
      <c r="A2" s="935"/>
    </row>
    <row r="3" spans="1:9" ht="18" thickBot="1">
      <c r="A3" s="936"/>
      <c r="F3" s="65"/>
      <c r="H3" s="67"/>
    </row>
    <row r="4" spans="1:9" ht="20">
      <c r="A4" s="68" t="str">
        <f>IF(AND(SUM(C50:C55)&lt;85,G62=27),"Please provide &gt;85% of blend in Variety section","")</f>
        <v/>
      </c>
      <c r="F4" s="65"/>
      <c r="H4" s="69" t="s">
        <v>0</v>
      </c>
    </row>
    <row r="5" spans="1:9">
      <c r="F5" s="70"/>
      <c r="H5" s="71"/>
    </row>
    <row r="6" spans="1:9" ht="28.5">
      <c r="B6" s="72" t="s">
        <v>140</v>
      </c>
      <c r="C6" s="72"/>
      <c r="D6" s="73"/>
      <c r="F6" s="70"/>
      <c r="H6" s="74"/>
    </row>
    <row r="7" spans="1:9" ht="28.5">
      <c r="B7" s="72"/>
      <c r="C7" s="72"/>
      <c r="D7" s="73"/>
      <c r="F7" s="70"/>
      <c r="H7" s="75" t="s">
        <v>3</v>
      </c>
    </row>
    <row r="8" spans="1:9">
      <c r="I8" s="76"/>
    </row>
    <row r="9" spans="1:9" ht="21">
      <c r="A9" s="933" t="s">
        <v>141</v>
      </c>
      <c r="B9" s="933"/>
      <c r="I9" s="77"/>
    </row>
    <row r="10" spans="1:9" ht="21">
      <c r="A10" s="78" t="s">
        <v>142</v>
      </c>
      <c r="I10" s="77"/>
    </row>
    <row r="11" spans="1:9" ht="21">
      <c r="A11" s="78" t="s">
        <v>143</v>
      </c>
      <c r="G11" s="77"/>
    </row>
    <row r="12" spans="1:9" ht="21">
      <c r="A12" s="78"/>
      <c r="G12" s="77"/>
    </row>
    <row r="13" spans="1:9" ht="21">
      <c r="A13" s="79" t="s">
        <v>144</v>
      </c>
      <c r="B13" s="79" t="s">
        <v>145</v>
      </c>
      <c r="C13" s="79" t="s">
        <v>146</v>
      </c>
      <c r="D13" s="80"/>
      <c r="E13" s="79" t="s">
        <v>147</v>
      </c>
      <c r="G13" s="77"/>
    </row>
    <row r="14" spans="1:9" ht="18.5">
      <c r="A14" s="81" t="s">
        <v>148</v>
      </c>
      <c r="B14" s="14"/>
      <c r="C14" s="391"/>
      <c r="D14" s="82">
        <f>IF(G14=1,1,0)</f>
        <v>0</v>
      </c>
      <c r="E14" s="83" t="s">
        <v>149</v>
      </c>
      <c r="G14" s="77">
        <f>COUNTA(B14)</f>
        <v>0</v>
      </c>
    </row>
    <row r="15" spans="1:9" ht="18.5">
      <c r="A15" s="81" t="s">
        <v>150</v>
      </c>
      <c r="B15" s="14"/>
      <c r="C15" s="391"/>
      <c r="D15" s="82">
        <f t="shared" ref="D15:D34" si="0">IF(G15=1,1,0)</f>
        <v>0</v>
      </c>
      <c r="E15" s="83" t="s">
        <v>151</v>
      </c>
      <c r="G15" s="77">
        <f t="shared" ref="G15:G33" si="1">COUNTA(B15)</f>
        <v>0</v>
      </c>
    </row>
    <row r="16" spans="1:9" ht="18.5">
      <c r="A16" s="81" t="s">
        <v>152</v>
      </c>
      <c r="B16" s="14"/>
      <c r="C16" s="391"/>
      <c r="D16" s="82">
        <f t="shared" si="0"/>
        <v>0</v>
      </c>
      <c r="E16" s="83" t="s">
        <v>153</v>
      </c>
      <c r="G16" s="77">
        <f t="shared" si="1"/>
        <v>0</v>
      </c>
    </row>
    <row r="17" spans="1:7" ht="18.5">
      <c r="A17" s="81" t="s">
        <v>154</v>
      </c>
      <c r="B17" s="14"/>
      <c r="C17" s="391"/>
      <c r="D17" s="82">
        <f t="shared" si="0"/>
        <v>0</v>
      </c>
      <c r="E17" s="83" t="s">
        <v>155</v>
      </c>
      <c r="G17" s="77">
        <f t="shared" si="1"/>
        <v>0</v>
      </c>
    </row>
    <row r="18" spans="1:7" ht="30">
      <c r="A18" s="81" t="s">
        <v>156</v>
      </c>
      <c r="B18" s="14"/>
      <c r="C18" s="391"/>
      <c r="D18" s="82">
        <f t="shared" si="0"/>
        <v>0</v>
      </c>
      <c r="E18" s="84" t="s">
        <v>157</v>
      </c>
      <c r="G18" s="77">
        <f t="shared" si="1"/>
        <v>0</v>
      </c>
    </row>
    <row r="19" spans="1:7" ht="30">
      <c r="A19" s="81" t="s">
        <v>158</v>
      </c>
      <c r="B19" s="14"/>
      <c r="C19" s="391"/>
      <c r="D19" s="82">
        <f t="shared" si="0"/>
        <v>0</v>
      </c>
      <c r="E19" s="84" t="s">
        <v>157</v>
      </c>
      <c r="G19" s="77">
        <f t="shared" si="1"/>
        <v>0</v>
      </c>
    </row>
    <row r="20" spans="1:7" ht="30">
      <c r="A20" s="81" t="s">
        <v>159</v>
      </c>
      <c r="B20" s="14"/>
      <c r="C20" s="391"/>
      <c r="D20" s="82">
        <f t="shared" si="0"/>
        <v>0</v>
      </c>
      <c r="E20" s="84" t="s">
        <v>157</v>
      </c>
      <c r="G20" s="77">
        <f t="shared" si="1"/>
        <v>0</v>
      </c>
    </row>
    <row r="21" spans="1:7" ht="30">
      <c r="A21" s="81" t="s">
        <v>160</v>
      </c>
      <c r="B21" s="14"/>
      <c r="C21" s="391"/>
      <c r="D21" s="82">
        <f t="shared" si="0"/>
        <v>0</v>
      </c>
      <c r="E21" s="84" t="s">
        <v>157</v>
      </c>
      <c r="G21" s="77">
        <f t="shared" si="1"/>
        <v>0</v>
      </c>
    </row>
    <row r="22" spans="1:7" ht="30">
      <c r="A22" s="81" t="s">
        <v>161</v>
      </c>
      <c r="B22" s="14"/>
      <c r="C22" s="391"/>
      <c r="D22" s="82">
        <f t="shared" si="0"/>
        <v>0</v>
      </c>
      <c r="E22" s="84" t="s">
        <v>157</v>
      </c>
      <c r="G22" s="77">
        <f t="shared" si="1"/>
        <v>0</v>
      </c>
    </row>
    <row r="23" spans="1:7" ht="30">
      <c r="A23" s="81" t="s">
        <v>162</v>
      </c>
      <c r="B23" s="14"/>
      <c r="C23" s="391"/>
      <c r="D23" s="82">
        <f t="shared" si="0"/>
        <v>0</v>
      </c>
      <c r="E23" s="84" t="s">
        <v>157</v>
      </c>
      <c r="G23" s="77">
        <f t="shared" si="1"/>
        <v>0</v>
      </c>
    </row>
    <row r="24" spans="1:7" ht="18.5">
      <c r="A24" s="81" t="s">
        <v>163</v>
      </c>
      <c r="B24" s="14"/>
      <c r="C24" s="391"/>
      <c r="D24" s="82">
        <f t="shared" si="0"/>
        <v>0</v>
      </c>
      <c r="E24" s="83"/>
      <c r="G24" s="77">
        <f t="shared" si="1"/>
        <v>0</v>
      </c>
    </row>
    <row r="25" spans="1:7" ht="30">
      <c r="A25" s="81" t="s">
        <v>164</v>
      </c>
      <c r="B25" s="14"/>
      <c r="C25" s="391"/>
      <c r="D25" s="82">
        <f t="shared" si="0"/>
        <v>0</v>
      </c>
      <c r="E25" s="84" t="s">
        <v>165</v>
      </c>
      <c r="G25" s="77">
        <f t="shared" si="1"/>
        <v>0</v>
      </c>
    </row>
    <row r="26" spans="1:7" ht="18.5">
      <c r="A26" s="81" t="s">
        <v>166</v>
      </c>
      <c r="B26" s="14"/>
      <c r="C26" s="391"/>
      <c r="D26" s="82">
        <f t="shared" si="0"/>
        <v>0</v>
      </c>
      <c r="E26" s="83"/>
      <c r="G26" s="77">
        <f t="shared" si="1"/>
        <v>0</v>
      </c>
    </row>
    <row r="27" spans="1:7" ht="18.5">
      <c r="A27" s="81" t="s">
        <v>167</v>
      </c>
      <c r="B27" s="14"/>
      <c r="C27" s="391"/>
      <c r="D27" s="82">
        <f t="shared" si="0"/>
        <v>0</v>
      </c>
      <c r="E27" s="83"/>
      <c r="G27" s="77">
        <f t="shared" si="1"/>
        <v>0</v>
      </c>
    </row>
    <row r="28" spans="1:7" ht="18.5">
      <c r="A28" s="81" t="s">
        <v>168</v>
      </c>
      <c r="B28" s="14"/>
      <c r="C28" s="391"/>
      <c r="D28" s="82">
        <f t="shared" si="0"/>
        <v>0</v>
      </c>
      <c r="E28" s="83"/>
      <c r="G28" s="77">
        <f t="shared" si="1"/>
        <v>0</v>
      </c>
    </row>
    <row r="29" spans="1:7" ht="18.5">
      <c r="A29" s="81" t="s">
        <v>169</v>
      </c>
      <c r="B29" s="14"/>
      <c r="C29" s="391"/>
      <c r="D29" s="82">
        <f t="shared" si="0"/>
        <v>0</v>
      </c>
      <c r="E29" s="83"/>
      <c r="G29" s="77">
        <f>COUNTA(B29)</f>
        <v>0</v>
      </c>
    </row>
    <row r="30" spans="1:7" ht="18.5">
      <c r="A30" s="81" t="s">
        <v>170</v>
      </c>
      <c r="B30" s="14"/>
      <c r="C30" s="391"/>
      <c r="D30" s="82">
        <f t="shared" si="0"/>
        <v>0</v>
      </c>
      <c r="E30" s="83"/>
      <c r="G30" s="77">
        <f>COUNTA(B30)</f>
        <v>0</v>
      </c>
    </row>
    <row r="31" spans="1:7" ht="18.5">
      <c r="A31" s="81" t="s">
        <v>171</v>
      </c>
      <c r="B31" s="14"/>
      <c r="C31" s="391"/>
      <c r="D31" s="82">
        <f t="shared" si="0"/>
        <v>0</v>
      </c>
      <c r="E31" s="83"/>
      <c r="G31" s="77">
        <f>COUNTA(B31)</f>
        <v>0</v>
      </c>
    </row>
    <row r="32" spans="1:7" ht="18.5">
      <c r="A32" s="81" t="s">
        <v>172</v>
      </c>
      <c r="B32" s="14"/>
      <c r="C32" s="391"/>
      <c r="D32" s="82">
        <f t="shared" si="0"/>
        <v>0</v>
      </c>
      <c r="E32" s="83" t="s">
        <v>173</v>
      </c>
      <c r="G32" s="77">
        <f>COUNTA(B32)</f>
        <v>0</v>
      </c>
    </row>
    <row r="33" spans="1:7" ht="18.5">
      <c r="A33" s="81" t="s">
        <v>174</v>
      </c>
      <c r="B33" s="14"/>
      <c r="C33" s="391"/>
      <c r="D33" s="82">
        <f t="shared" si="0"/>
        <v>0</v>
      </c>
      <c r="E33" s="83"/>
      <c r="G33" s="77">
        <f t="shared" si="1"/>
        <v>0</v>
      </c>
    </row>
    <row r="34" spans="1:7" ht="18.5">
      <c r="A34" s="81" t="s">
        <v>175</v>
      </c>
      <c r="B34" s="14"/>
      <c r="C34" s="391"/>
      <c r="D34" s="82">
        <f t="shared" si="0"/>
        <v>0</v>
      </c>
      <c r="E34" s="83"/>
      <c r="G34" s="77">
        <f>COUNTA(B34)</f>
        <v>0</v>
      </c>
    </row>
    <row r="35" spans="1:7" ht="18.5">
      <c r="A35" s="85"/>
      <c r="G35" s="77"/>
    </row>
    <row r="36" spans="1:7" ht="21">
      <c r="A36" s="86" t="s">
        <v>176</v>
      </c>
      <c r="G36" s="77"/>
    </row>
    <row r="37" spans="1:7" ht="21">
      <c r="A37" s="78" t="s">
        <v>177</v>
      </c>
      <c r="G37" s="77"/>
    </row>
    <row r="38" spans="1:7" ht="18.5">
      <c r="A38" s="81" t="s">
        <v>178</v>
      </c>
      <c r="B38" s="87" t="str">
        <f>IF((OR(B33="Yes",B34="Yes",B17="Yes",B29="Yes",B28="Yes")), "No", "Yes")</f>
        <v>Yes</v>
      </c>
      <c r="G38" s="77"/>
    </row>
    <row r="39" spans="1:7" ht="18.5">
      <c r="A39" s="81" t="s">
        <v>179</v>
      </c>
      <c r="B39" s="87" t="str">
        <f>IF((OR(B15="Yes",B16="Yes",B17="Yes",B33="Yes",B34="Yes",B17="Yes",B29="Yes",B28="Yes")), "No", "Yes")</f>
        <v>Yes</v>
      </c>
      <c r="G39" s="77"/>
    </row>
    <row r="40" spans="1:7" ht="21">
      <c r="A40" s="78" t="s">
        <v>180</v>
      </c>
      <c r="B40" s="88"/>
      <c r="G40" s="77"/>
    </row>
    <row r="41" spans="1:7" ht="21">
      <c r="A41" s="89" t="s">
        <v>181</v>
      </c>
      <c r="B41" s="90" t="s">
        <v>145</v>
      </c>
      <c r="C41" s="90" t="s">
        <v>182</v>
      </c>
      <c r="D41" s="73"/>
      <c r="E41" s="91"/>
      <c r="G41" s="77"/>
    </row>
    <row r="42" spans="1:7" ht="18.5">
      <c r="A42" s="81" t="s">
        <v>183</v>
      </c>
      <c r="B42" s="14"/>
      <c r="C42" s="92"/>
      <c r="D42" s="66">
        <f>IF(G42=1,1,0)</f>
        <v>0</v>
      </c>
      <c r="G42" s="77">
        <f>COUNTA(B42)</f>
        <v>0</v>
      </c>
    </row>
    <row r="43" spans="1:7" ht="18.5">
      <c r="A43" s="93" t="s">
        <v>184</v>
      </c>
      <c r="B43" s="14"/>
      <c r="C43" s="92"/>
      <c r="D43" s="66">
        <f>IF(G43=1,1,0)</f>
        <v>0</v>
      </c>
      <c r="G43" s="77">
        <f>COUNTA(B43)</f>
        <v>0</v>
      </c>
    </row>
    <row r="45" spans="1:7" ht="15" thickBot="1"/>
    <row r="46" spans="1:7" ht="29" thickBot="1">
      <c r="A46" s="94" t="s">
        <v>185</v>
      </c>
      <c r="B46" s="95"/>
      <c r="C46" s="95"/>
      <c r="D46" s="96"/>
      <c r="E46" s="97"/>
    </row>
    <row r="47" spans="1:7" ht="18.5">
      <c r="A47" s="98" t="s">
        <v>186</v>
      </c>
      <c r="B47" s="937"/>
      <c r="C47" s="937"/>
      <c r="D47" s="66">
        <f t="shared" ref="D47:D48" si="2">IF(G47=1,1,0)</f>
        <v>0</v>
      </c>
      <c r="E47" s="938" t="s">
        <v>187</v>
      </c>
      <c r="G47" s="77">
        <f>COUNTA(B47)</f>
        <v>0</v>
      </c>
    </row>
    <row r="48" spans="1:7" ht="19" thickBot="1">
      <c r="A48" s="99" t="s">
        <v>188</v>
      </c>
      <c r="B48" s="940"/>
      <c r="C48" s="941"/>
      <c r="D48" s="100">
        <f t="shared" si="2"/>
        <v>0</v>
      </c>
      <c r="E48" s="939"/>
      <c r="G48" s="77">
        <f>COUNTA(B48)</f>
        <v>0</v>
      </c>
    </row>
    <row r="49" spans="1:7" ht="15" customHeight="1">
      <c r="A49" s="942" t="s">
        <v>189</v>
      </c>
      <c r="B49" s="101" t="s">
        <v>190</v>
      </c>
      <c r="C49" s="101" t="s">
        <v>191</v>
      </c>
      <c r="E49" s="102"/>
      <c r="G49" s="77"/>
    </row>
    <row r="50" spans="1:7" ht="18.75" customHeight="1">
      <c r="A50" s="943"/>
      <c r="B50" s="13"/>
      <c r="C50" s="15"/>
      <c r="D50" s="66">
        <f>IF(G50=1,1,0)</f>
        <v>0</v>
      </c>
      <c r="E50" s="102"/>
      <c r="G50" s="77">
        <f t="shared" ref="G50" si="3">COUNTA(B50)</f>
        <v>0</v>
      </c>
    </row>
    <row r="51" spans="1:7" ht="18.75" customHeight="1">
      <c r="A51" s="943"/>
      <c r="B51" s="13"/>
      <c r="C51" s="16"/>
      <c r="E51" s="102"/>
      <c r="G51" s="77"/>
    </row>
    <row r="52" spans="1:7" ht="18.75" customHeight="1">
      <c r="A52" s="943"/>
      <c r="B52" s="13"/>
      <c r="C52" s="16"/>
      <c r="E52" s="102"/>
      <c r="G52" s="77"/>
    </row>
    <row r="53" spans="1:7" ht="18.75" customHeight="1">
      <c r="A53" s="943"/>
      <c r="B53" s="13"/>
      <c r="C53" s="16"/>
      <c r="E53" s="102"/>
      <c r="G53" s="77"/>
    </row>
    <row r="54" spans="1:7" ht="18.75" customHeight="1">
      <c r="A54" s="943"/>
      <c r="B54" s="13"/>
      <c r="C54" s="16"/>
      <c r="E54" s="102"/>
      <c r="G54" s="77"/>
    </row>
    <row r="55" spans="1:7" ht="18.75" customHeight="1">
      <c r="A55" s="944"/>
      <c r="B55" s="13"/>
      <c r="C55" s="17"/>
      <c r="E55" s="102"/>
      <c r="F55" s="103"/>
    </row>
    <row r="56" spans="1:7" ht="45.75" customHeight="1" thickBot="1">
      <c r="A56" s="104" t="s">
        <v>192</v>
      </c>
      <c r="B56" s="931"/>
      <c r="C56" s="932"/>
      <c r="D56" s="105">
        <f>IF(G56=1,1,0)</f>
        <v>0</v>
      </c>
      <c r="E56" s="106" t="s">
        <v>193</v>
      </c>
      <c r="G56" s="77">
        <f>COUNTA(B56)</f>
        <v>0</v>
      </c>
    </row>
    <row r="57" spans="1:7" ht="15" hidden="1" thickBot="1"/>
    <row r="58" spans="1:7" ht="15" hidden="1" thickBot="1">
      <c r="A58" s="107" t="s">
        <v>194</v>
      </c>
      <c r="B58" s="108">
        <v>43617</v>
      </c>
      <c r="C58" s="108"/>
      <c r="D58" s="109"/>
      <c r="E58" s="110" t="s">
        <v>195</v>
      </c>
      <c r="F58" s="111"/>
    </row>
    <row r="59" spans="1:7" ht="15" hidden="1" thickBot="1">
      <c r="A59" s="112" t="s">
        <v>196</v>
      </c>
      <c r="B59" s="113">
        <v>1</v>
      </c>
      <c r="C59" s="113"/>
      <c r="D59" s="114"/>
      <c r="E59" s="110" t="s">
        <v>197</v>
      </c>
      <c r="F59" s="111"/>
    </row>
    <row r="60" spans="1:7" hidden="1"/>
    <row r="62" spans="1:7">
      <c r="G62" s="12">
        <f>SUM(G8:G61)</f>
        <v>0</v>
      </c>
    </row>
  </sheetData>
  <sheetProtection algorithmName="SHA-512" hashValue="AbTwG4R9C03QEoGPrK5ePBwVDch3j2mu0M9pRP68NMdQjBXqg8kFEiwRZ0DS7aLfJH8TBYSoBVVUxX7RJ0Iikg==" saltValue="As5YtvNrrEvAcB3etDm/aw==" spinCount="100000" sheet="1" selectLockedCells="1"/>
  <mergeCells count="7">
    <mergeCell ref="B56:C56"/>
    <mergeCell ref="A9:B9"/>
    <mergeCell ref="A1:A3"/>
    <mergeCell ref="B47:C47"/>
    <mergeCell ref="E47:E48"/>
    <mergeCell ref="B48:C48"/>
    <mergeCell ref="A49:A55"/>
  </mergeCells>
  <conditionalFormatting sqref="A1:A3">
    <cfRule type="containsText" dxfId="68" priority="16" operator="containsText" text="Incomplete">
      <formula>NOT(ISERROR(SEARCH("Incomplete",A1)))</formula>
    </cfRule>
    <cfRule type="containsText" dxfId="67" priority="17" operator="containsText" text="Complete">
      <formula>NOT(ISERROR(SEARCH("Complete",A1)))</formula>
    </cfRule>
  </conditionalFormatting>
  <conditionalFormatting sqref="B14:B34">
    <cfRule type="containsBlanks" dxfId="66" priority="3">
      <formula>LEN(TRIM(B14))=0</formula>
    </cfRule>
  </conditionalFormatting>
  <conditionalFormatting sqref="B42:B43">
    <cfRule type="containsBlanks" dxfId="65" priority="1">
      <formula>LEN(TRIM(B42))=0</formula>
    </cfRule>
  </conditionalFormatting>
  <conditionalFormatting sqref="B50">
    <cfRule type="containsBlanks" dxfId="64" priority="4">
      <formula>LEN(TRIM(B50))=0</formula>
    </cfRule>
  </conditionalFormatting>
  <conditionalFormatting sqref="B47:C48 C50 B56:C56">
    <cfRule type="containsBlanks" dxfId="63" priority="11">
      <formula>LEN(TRIM(B47))=0</formula>
    </cfRule>
  </conditionalFormatting>
  <conditionalFormatting sqref="D47:D56 D9:D43">
    <cfRule type="iconSet" priority="18">
      <iconSet iconSet="3Symbols" showValue="0">
        <cfvo type="percent" val="0"/>
        <cfvo type="num" val="0"/>
        <cfvo type="num" val="0" gte="0"/>
      </iconSet>
    </cfRule>
  </conditionalFormatting>
  <conditionalFormatting sqref="H3">
    <cfRule type="containsBlanks" dxfId="62" priority="6">
      <formula>LEN(TRIM(H3))=0</formula>
    </cfRule>
  </conditionalFormatting>
  <conditionalFormatting sqref="H6:H7">
    <cfRule type="containsBlanks" dxfId="61" priority="5">
      <formula>LEN(TRIM(H6))=0</formula>
    </cfRule>
  </conditionalFormatting>
  <dataValidations count="4">
    <dataValidation type="list" allowBlank="1" showInputMessage="1" showErrorMessage="1" sqref="B42:B43 B14:B34" xr:uid="{915B1CED-5D31-49FD-8643-1BA25A3A7631}">
      <formula1>"Yes, No"</formula1>
    </dataValidation>
    <dataValidation type="decimal" allowBlank="1" showInputMessage="1" showErrorMessage="1" sqref="B48:C48" xr:uid="{6205A3CE-75B1-4532-B4E5-13BDDA317D23}">
      <formula1>0</formula1>
      <formula2>3000</formula2>
    </dataValidation>
    <dataValidation type="decimal" allowBlank="1" showInputMessage="1" showErrorMessage="1" errorTitle="Only Numerical Values" sqref="B47:C47" xr:uid="{28936476-8822-4535-BCE4-FF5C09FEA7D4}">
      <formula1>0</formula1>
      <formula2>1000</formula2>
    </dataValidation>
    <dataValidation type="whole" allowBlank="1" showInputMessage="1" showErrorMessage="1" errorTitle="Only Numerical Values" error="Only whole number values will be accepted here" sqref="C50:C55" xr:uid="{C83561B6-F08F-4DBD-A1EA-F8A72E8B4439}">
      <formula1>1</formula1>
      <formula2>100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1819812-81B1-4795-8E14-38ADA0146C1E}">
          <x14:formula1>
            <xm:f>'DD Menu'!$CD$3:$CD$264</xm:f>
          </x14:formula1>
          <xm:sqref>B50:B55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27"/>
  </sheetPr>
  <dimension ref="A1:CG350"/>
  <sheetViews>
    <sheetView showGridLines="0" topLeftCell="A42" zoomScale="70" zoomScaleNormal="70" workbookViewId="0">
      <selection activeCell="D53" sqref="D53"/>
    </sheetView>
  </sheetViews>
  <sheetFormatPr defaultColWidth="8.453125" defaultRowHeight="12.5"/>
  <cols>
    <col min="1" max="1" width="2.26953125" customWidth="1"/>
    <col min="2" max="2" width="6.26953125" customWidth="1"/>
    <col min="3" max="3" width="38" customWidth="1"/>
    <col min="4" max="4" width="64.26953125" customWidth="1"/>
    <col min="5" max="5" width="68.1796875" customWidth="1"/>
    <col min="6" max="6" width="24.26953125" customWidth="1"/>
    <col min="7" max="7" width="15.26953125" customWidth="1"/>
    <col min="8" max="8" width="0.26953125" customWidth="1"/>
    <col min="9" max="9" width="8.26953125" customWidth="1"/>
    <col min="10" max="10" width="24.54296875" style="120" hidden="1" customWidth="1"/>
    <col min="11" max="11" width="15.7265625" hidden="1" customWidth="1"/>
    <col min="12" max="13" width="8.453125" hidden="1" customWidth="1"/>
    <col min="14" max="14" width="20.26953125" hidden="1" customWidth="1"/>
    <col min="15" max="15" width="8.453125" hidden="1" customWidth="1"/>
    <col min="16" max="35" width="8.453125" customWidth="1"/>
    <col min="16380" max="16384" width="3" customWidth="1"/>
  </cols>
  <sheetData>
    <row r="1" spans="1:85" ht="13" thickBot="1">
      <c r="A1" s="723"/>
      <c r="B1" s="724"/>
      <c r="C1" s="724"/>
      <c r="D1" s="724"/>
      <c r="E1" s="724"/>
      <c r="F1" s="724"/>
      <c r="G1" s="724"/>
      <c r="H1" s="724"/>
      <c r="I1" s="725"/>
    </row>
    <row r="2" spans="1:85" ht="20">
      <c r="A2" s="721"/>
      <c r="B2" s="121"/>
      <c r="C2" s="123" t="s">
        <v>198</v>
      </c>
      <c r="D2" s="122"/>
      <c r="E2" s="122"/>
      <c r="F2" s="124"/>
      <c r="G2" s="125"/>
      <c r="H2" s="126"/>
      <c r="I2" s="127"/>
    </row>
    <row r="3" spans="1:85" s="135" customFormat="1" ht="20">
      <c r="A3" s="721"/>
      <c r="B3" s="128"/>
      <c r="C3" s="130"/>
      <c r="D3" s="131"/>
      <c r="E3" s="131"/>
      <c r="F3" s="131"/>
      <c r="G3" s="132"/>
      <c r="H3" s="129"/>
      <c r="I3" s="133"/>
      <c r="J3" s="134"/>
      <c r="CG3" s="3" t="s">
        <v>199</v>
      </c>
    </row>
    <row r="4" spans="1:85" s="135" customFormat="1" ht="19">
      <c r="A4" s="721"/>
      <c r="B4" s="128"/>
      <c r="C4" s="627" t="s">
        <v>200</v>
      </c>
      <c r="D4" s="1005" t="str">
        <f>'Product Info'!O147</f>
        <v>Incomplete - Please check fields highlighted in red</v>
      </c>
      <c r="E4" s="1006"/>
      <c r="F4" s="1007"/>
      <c r="G4" s="137"/>
      <c r="H4" s="601"/>
      <c r="I4" s="133"/>
      <c r="J4" s="134"/>
      <c r="CG4" s="3"/>
    </row>
    <row r="5" spans="1:85" s="135" customFormat="1" ht="19">
      <c r="A5" s="721"/>
      <c r="B5" s="128"/>
      <c r="C5" s="627" t="s">
        <v>201</v>
      </c>
      <c r="D5" s="1005" t="str">
        <f>'Allergen Info'!A1</f>
        <v>Incomplete</v>
      </c>
      <c r="E5" s="1006"/>
      <c r="F5" s="1007"/>
      <c r="G5" s="138"/>
      <c r="H5" s="139"/>
      <c r="I5" s="133"/>
      <c r="J5" s="134"/>
      <c r="CG5" s="3"/>
    </row>
    <row r="6" spans="1:85" s="135" customFormat="1" ht="19.5" thickBot="1">
      <c r="A6" s="721"/>
      <c r="B6" s="128"/>
      <c r="C6" s="627"/>
      <c r="D6" s="629"/>
      <c r="E6"/>
      <c r="F6"/>
      <c r="G6" s="138"/>
      <c r="H6" s="139"/>
      <c r="I6" s="133"/>
      <c r="J6" s="134"/>
      <c r="CG6" s="3"/>
    </row>
    <row r="7" spans="1:85" s="135" customFormat="1" ht="18.75" customHeight="1">
      <c r="A7" s="721"/>
      <c r="B7" s="128"/>
      <c r="C7" s="632"/>
      <c r="D7" s="1008" t="s">
        <v>10721</v>
      </c>
      <c r="E7" s="1009"/>
      <c r="F7" s="1010"/>
      <c r="G7" s="138"/>
      <c r="H7" s="139"/>
      <c r="I7" s="133"/>
      <c r="J7" s="134"/>
      <c r="CG7" s="3"/>
    </row>
    <row r="8" spans="1:85" s="135" customFormat="1" ht="18">
      <c r="A8" s="721"/>
      <c r="B8" s="128"/>
      <c r="C8" s="632"/>
      <c r="D8" s="1011"/>
      <c r="E8" s="1012"/>
      <c r="F8" s="1013"/>
      <c r="G8" s="138"/>
      <c r="H8" s="139"/>
      <c r="I8" s="133"/>
      <c r="J8" s="134"/>
      <c r="CG8" s="3"/>
    </row>
    <row r="9" spans="1:85" s="135" customFormat="1" ht="19">
      <c r="A9" s="721"/>
      <c r="B9" s="128"/>
      <c r="C9" s="627"/>
      <c r="D9" s="643"/>
      <c r="E9"/>
      <c r="F9" s="644" t="s">
        <v>202</v>
      </c>
      <c r="G9" s="138"/>
      <c r="H9" s="139"/>
      <c r="I9" s="133"/>
      <c r="J9" s="134"/>
      <c r="CG9" s="3"/>
    </row>
    <row r="10" spans="1:85" s="135" customFormat="1" ht="18">
      <c r="A10" s="721"/>
      <c r="B10" s="128"/>
      <c r="D10" s="645" t="s">
        <v>15</v>
      </c>
      <c r="E10" s="639">
        <f>'Product Info'!D29</f>
        <v>0</v>
      </c>
      <c r="F10" s="8"/>
      <c r="G10" s="138"/>
      <c r="H10" s="139"/>
      <c r="I10" s="133"/>
      <c r="J10" s="134"/>
      <c r="K10" s="295" t="b">
        <v>0</v>
      </c>
      <c r="L10" s="3">
        <f>IF(K10=TRUE,1,0)</f>
        <v>0</v>
      </c>
      <c r="CG10" s="3"/>
    </row>
    <row r="11" spans="1:85" s="135" customFormat="1" ht="18">
      <c r="A11" s="721"/>
      <c r="B11" s="128"/>
      <c r="C11" s="627"/>
      <c r="D11" s="645" t="s">
        <v>19</v>
      </c>
      <c r="E11" s="640">
        <f>'Product Info'!D32</f>
        <v>0</v>
      </c>
      <c r="F11" s="8"/>
      <c r="G11" s="138"/>
      <c r="H11" s="139"/>
      <c r="I11" s="133"/>
      <c r="J11" s="134"/>
      <c r="K11" s="295" t="b">
        <v>0</v>
      </c>
      <c r="L11" s="3">
        <f t="shared" ref="L11:L16" si="0">IF(K11=TRUE,1,0)</f>
        <v>0</v>
      </c>
      <c r="CG11" s="3"/>
    </row>
    <row r="12" spans="1:85" s="135" customFormat="1" ht="18">
      <c r="A12" s="721"/>
      <c r="B12" s="128"/>
      <c r="C12" s="627"/>
      <c r="D12" s="645" t="s">
        <v>28</v>
      </c>
      <c r="E12" s="641">
        <f>'Product Info'!D37</f>
        <v>0</v>
      </c>
      <c r="F12" s="8"/>
      <c r="G12" s="138"/>
      <c r="H12" s="139"/>
      <c r="I12" s="133"/>
      <c r="J12" s="134"/>
      <c r="K12" s="295" t="b">
        <v>0</v>
      </c>
      <c r="L12" s="3">
        <f t="shared" si="0"/>
        <v>0</v>
      </c>
      <c r="CG12" s="3"/>
    </row>
    <row r="13" spans="1:85" s="135" customFormat="1" ht="18">
      <c r="A13" s="721"/>
      <c r="B13" s="128"/>
      <c r="C13" s="627"/>
      <c r="D13" s="645" t="s">
        <v>39</v>
      </c>
      <c r="E13" s="642">
        <f>'Product Info'!D48</f>
        <v>0</v>
      </c>
      <c r="F13" s="8"/>
      <c r="G13" s="138"/>
      <c r="H13" s="139"/>
      <c r="I13" s="133"/>
      <c r="J13" s="134"/>
      <c r="K13" s="295" t="b">
        <v>0</v>
      </c>
      <c r="L13" s="3">
        <f t="shared" si="0"/>
        <v>0</v>
      </c>
      <c r="CG13" s="3"/>
    </row>
    <row r="14" spans="1:85" s="135" customFormat="1" ht="18">
      <c r="A14" s="721"/>
      <c r="B14" s="128"/>
      <c r="C14" s="627"/>
      <c r="D14" s="645" t="s">
        <v>203</v>
      </c>
      <c r="E14" s="641">
        <f>D92</f>
        <v>0</v>
      </c>
      <c r="F14" s="8"/>
      <c r="G14" s="138"/>
      <c r="H14" s="139"/>
      <c r="I14" s="133"/>
      <c r="J14" s="134"/>
      <c r="K14" s="295" t="b">
        <v>0</v>
      </c>
      <c r="L14" s="3">
        <f t="shared" si="0"/>
        <v>0</v>
      </c>
      <c r="CG14" s="3"/>
    </row>
    <row r="15" spans="1:85" s="135" customFormat="1" ht="18">
      <c r="A15" s="721"/>
      <c r="B15" s="128"/>
      <c r="C15" s="154"/>
      <c r="D15" s="645" t="s">
        <v>204</v>
      </c>
      <c r="E15" s="641">
        <f>D185</f>
        <v>0</v>
      </c>
      <c r="F15" s="8"/>
      <c r="G15" s="138"/>
      <c r="H15" s="139"/>
      <c r="I15" s="133"/>
      <c r="J15" s="134"/>
      <c r="K15" s="295" t="b">
        <v>0</v>
      </c>
      <c r="L15" s="3">
        <f t="shared" si="0"/>
        <v>0</v>
      </c>
      <c r="CG15" s="3"/>
    </row>
    <row r="16" spans="1:85" s="135" customFormat="1" ht="18">
      <c r="A16" s="721"/>
      <c r="B16" s="128"/>
      <c r="C16" s="627"/>
      <c r="D16" s="645" t="s">
        <v>205</v>
      </c>
      <c r="E16" s="641">
        <f>D186</f>
        <v>0</v>
      </c>
      <c r="F16" s="8"/>
      <c r="G16" s="138"/>
      <c r="H16" s="139"/>
      <c r="I16" s="133"/>
      <c r="J16" s="134"/>
      <c r="K16" s="295" t="b">
        <v>0</v>
      </c>
      <c r="L16" s="3">
        <f t="shared" si="0"/>
        <v>0</v>
      </c>
      <c r="CG16" s="3"/>
    </row>
    <row r="17" spans="1:85" s="135" customFormat="1" ht="18">
      <c r="A17" s="721"/>
      <c r="B17" s="128"/>
      <c r="C17" s="627"/>
      <c r="D17" s="645"/>
      <c r="E17" s="154"/>
      <c r="F17" s="8"/>
      <c r="G17" s="138"/>
      <c r="H17" s="139"/>
      <c r="I17" s="133"/>
      <c r="J17" s="134"/>
      <c r="K17" s="295"/>
      <c r="CG17" s="3"/>
    </row>
    <row r="18" spans="1:85" s="135" customFormat="1" ht="18">
      <c r="A18" s="721"/>
      <c r="B18" s="128"/>
      <c r="C18" s="627"/>
      <c r="D18" s="1014" t="s">
        <v>206</v>
      </c>
      <c r="E18" s="1015"/>
      <c r="F18" s="8"/>
      <c r="G18" s="138"/>
      <c r="H18" s="139"/>
      <c r="I18" s="133"/>
      <c r="J18" s="134"/>
      <c r="K18" s="295"/>
      <c r="CG18" s="3"/>
    </row>
    <row r="19" spans="1:85" s="135" customFormat="1" ht="18.75" customHeight="1">
      <c r="A19" s="721"/>
      <c r="B19" s="128"/>
      <c r="C19" s="627"/>
      <c r="D19" s="1014"/>
      <c r="E19" s="1015"/>
      <c r="F19" s="646"/>
      <c r="G19" s="138"/>
      <c r="H19" s="139"/>
      <c r="I19" s="133"/>
      <c r="J19" s="134"/>
      <c r="CG19" s="3"/>
    </row>
    <row r="20" spans="1:85" s="135" customFormat="1" ht="18">
      <c r="A20" s="721"/>
      <c r="B20" s="128"/>
      <c r="C20" s="627"/>
      <c r="D20" s="1014"/>
      <c r="E20" s="1015"/>
      <c r="F20" s="646"/>
      <c r="G20" s="138"/>
      <c r="H20" s="139"/>
      <c r="I20" s="133"/>
      <c r="J20" s="134"/>
      <c r="CG20" s="3"/>
    </row>
    <row r="21" spans="1:85" s="135" customFormat="1" ht="18">
      <c r="A21" s="721"/>
      <c r="B21" s="128"/>
      <c r="C21" s="627"/>
      <c r="D21" s="1016"/>
      <c r="E21" s="765"/>
      <c r="F21" s="646"/>
      <c r="G21" s="138"/>
      <c r="H21" s="139"/>
      <c r="I21" s="133"/>
      <c r="J21" s="134"/>
      <c r="CG21" s="3"/>
    </row>
    <row r="22" spans="1:85" s="135" customFormat="1" ht="18">
      <c r="A22" s="721"/>
      <c r="B22" s="128"/>
      <c r="C22" s="627"/>
      <c r="D22" s="1016"/>
      <c r="E22" s="708" t="s">
        <v>208</v>
      </c>
      <c r="F22" s="8"/>
      <c r="G22" s="138"/>
      <c r="H22" s="139"/>
      <c r="I22" s="133"/>
      <c r="J22" s="134"/>
      <c r="K22" s="295" t="b">
        <v>0</v>
      </c>
      <c r="L22" s="3">
        <f t="shared" ref="L22" si="1">IF(K22=TRUE,1,0)</f>
        <v>0</v>
      </c>
      <c r="CG22" s="3"/>
    </row>
    <row r="23" spans="1:85" s="135" customFormat="1" ht="18">
      <c r="A23" s="721"/>
      <c r="B23" s="128"/>
      <c r="C23" s="627"/>
      <c r="D23" s="990" t="str">
        <f>IF(K24=8,"Complete","Incomplete")</f>
        <v>Incomplete</v>
      </c>
      <c r="E23" s="991"/>
      <c r="F23" s="992"/>
      <c r="G23" s="138"/>
      <c r="H23" s="139"/>
      <c r="I23" s="133"/>
      <c r="J23" s="134"/>
      <c r="K23" s="295"/>
      <c r="L23" s="3"/>
      <c r="CG23" s="3"/>
    </row>
    <row r="24" spans="1:85" s="135" customFormat="1" ht="18.5" thickBot="1">
      <c r="A24" s="721"/>
      <c r="B24" s="128"/>
      <c r="C24" s="627"/>
      <c r="D24" s="993"/>
      <c r="E24" s="994"/>
      <c r="F24" s="995"/>
      <c r="G24" s="138"/>
      <c r="H24" s="139"/>
      <c r="I24" s="133"/>
      <c r="J24" s="134"/>
      <c r="K24" s="6">
        <f>SUM(L10:L22)</f>
        <v>0</v>
      </c>
      <c r="CG24" s="3"/>
    </row>
    <row r="25" spans="1:85" s="135" customFormat="1" ht="19">
      <c r="A25" s="721"/>
      <c r="B25" s="128"/>
      <c r="C25" s="627"/>
      <c r="D25" s="629"/>
      <c r="E25"/>
      <c r="F25"/>
      <c r="G25" s="138"/>
      <c r="H25" s="139"/>
      <c r="I25" s="133"/>
      <c r="J25" s="134"/>
      <c r="CG25" s="3"/>
    </row>
    <row r="26" spans="1:85" s="3" customFormat="1" ht="15" customHeight="1">
      <c r="A26" s="721"/>
      <c r="B26" s="140"/>
      <c r="C26" s="141"/>
      <c r="D26" s="141"/>
      <c r="E26" s="141"/>
      <c r="F26" s="141"/>
      <c r="G26" s="142"/>
      <c r="H26" s="141"/>
      <c r="I26" s="133"/>
      <c r="J26" s="143"/>
      <c r="CG26" s="3" t="s">
        <v>209</v>
      </c>
    </row>
    <row r="27" spans="1:85" s="3" customFormat="1" ht="38.25" customHeight="1">
      <c r="A27" s="721"/>
      <c r="B27" s="42"/>
      <c r="C27" s="624" t="s">
        <v>210</v>
      </c>
      <c r="D27" s="788"/>
      <c r="E27" s="743"/>
      <c r="F27" s="999" t="s">
        <v>213</v>
      </c>
      <c r="G27" s="1001"/>
      <c r="H27" s="144"/>
      <c r="I27" s="133"/>
      <c r="J27" s="120" t="str">
        <f>IF(D27="","Blank",1)</f>
        <v>Blank</v>
      </c>
      <c r="K27" s="120"/>
      <c r="L27" s="120"/>
      <c r="CG27" s="3" t="s">
        <v>214</v>
      </c>
    </row>
    <row r="28" spans="1:85" s="3" customFormat="1" ht="3" hidden="1" customHeight="1">
      <c r="A28" s="721"/>
      <c r="B28" s="42"/>
      <c r="C28" s="392"/>
      <c r="D28" s="630"/>
      <c r="E28" s="631"/>
      <c r="F28" s="601"/>
      <c r="G28" s="8"/>
      <c r="H28" s="144"/>
      <c r="I28" s="133"/>
      <c r="J28" s="120"/>
      <c r="K28" s="120"/>
    </row>
    <row r="29" spans="1:85" s="3" customFormat="1" ht="38.25" customHeight="1">
      <c r="A29" s="721"/>
      <c r="B29" s="42"/>
      <c r="C29" s="625" t="s">
        <v>215</v>
      </c>
      <c r="D29" s="982"/>
      <c r="E29" s="983"/>
      <c r="F29" s="714"/>
      <c r="G29" s="8"/>
      <c r="H29" s="144"/>
      <c r="I29" s="133"/>
      <c r="J29" s="120"/>
      <c r="K29" s="120"/>
    </row>
    <row r="30" spans="1:85" s="3" customFormat="1" ht="5.25" hidden="1" customHeight="1">
      <c r="A30" s="721"/>
      <c r="B30" s="42"/>
      <c r="C30" s="393"/>
      <c r="D30" s="145"/>
      <c r="E30"/>
      <c r="F30"/>
      <c r="G30" s="8"/>
      <c r="H30"/>
      <c r="I30" s="133"/>
      <c r="J30" s="120"/>
      <c r="K30" s="120"/>
    </row>
    <row r="31" spans="1:85" s="3" customFormat="1" ht="18.5">
      <c r="A31" s="721"/>
      <c r="B31" s="42"/>
      <c r="C31" s="624" t="s">
        <v>216</v>
      </c>
      <c r="D31" s="647"/>
      <c r="E31" s="998"/>
      <c r="F31" s="999" t="s">
        <v>219</v>
      </c>
      <c r="G31" s="1000"/>
      <c r="H31" s="601"/>
      <c r="I31" s="133"/>
      <c r="J31" s="120" t="str">
        <f>IF(D31="","Blank",1)</f>
        <v>Blank</v>
      </c>
      <c r="CG31" s="3" t="s">
        <v>220</v>
      </c>
    </row>
    <row r="32" spans="1:85" s="3" customFormat="1" ht="18.5">
      <c r="A32" s="721"/>
      <c r="B32" s="42"/>
      <c r="C32" s="626" t="s">
        <v>221</v>
      </c>
      <c r="D32" s="648"/>
      <c r="E32" s="998"/>
      <c r="F32" s="999"/>
      <c r="G32" s="1000"/>
      <c r="H32" s="601"/>
      <c r="I32" s="133"/>
      <c r="J32" s="120" t="str">
        <f>IF(D32="","Blank",1)</f>
        <v>Blank</v>
      </c>
    </row>
    <row r="33" spans="1:12" s="3" customFormat="1" ht="18.5">
      <c r="A33" s="721"/>
      <c r="B33" s="42"/>
      <c r="C33" s="394"/>
      <c r="D33" s="141"/>
      <c r="E33" s="601"/>
      <c r="F33" s="601"/>
      <c r="G33" s="137"/>
      <c r="H33" s="601"/>
      <c r="I33" s="133"/>
      <c r="J33" s="120"/>
    </row>
    <row r="34" spans="1:12" s="3" customFormat="1" ht="18.5">
      <c r="A34" s="721"/>
      <c r="B34" s="42"/>
      <c r="C34" s="392"/>
      <c r="D34" s="148" t="s">
        <v>222</v>
      </c>
      <c r="E34" s="146"/>
      <c r="F34" s="146"/>
      <c r="G34" s="147"/>
      <c r="H34" s="141"/>
      <c r="I34" s="133"/>
      <c r="J34" s="143"/>
      <c r="K34" s="295" t="b">
        <v>0</v>
      </c>
      <c r="L34" s="3">
        <f>IF(K34=TRUE,1,0)</f>
        <v>0</v>
      </c>
    </row>
    <row r="35" spans="1:12" s="3" customFormat="1" ht="18.5">
      <c r="A35" s="721"/>
      <c r="B35" s="42"/>
      <c r="C35" s="395" t="s">
        <v>223</v>
      </c>
      <c r="D35" s="148" t="s">
        <v>224</v>
      </c>
      <c r="E35" s="146"/>
      <c r="F35" s="149"/>
      <c r="G35" s="147"/>
      <c r="H35" s="150"/>
      <c r="I35" s="133"/>
      <c r="J35" s="143"/>
      <c r="K35" s="295" t="b">
        <v>0</v>
      </c>
      <c r="L35" s="3">
        <f>IF(K35=TRUE,1,0)</f>
        <v>0</v>
      </c>
    </row>
    <row r="36" spans="1:12" s="3" customFormat="1" ht="18.5">
      <c r="A36" s="721"/>
      <c r="B36" s="42"/>
      <c r="C36" s="395"/>
      <c r="D36" s="148" t="s">
        <v>225</v>
      </c>
      <c r="E36" s="146"/>
      <c r="F36" s="146"/>
      <c r="G36" s="147"/>
      <c r="H36" s="141"/>
      <c r="I36" s="133"/>
      <c r="J36" s="143"/>
      <c r="K36" s="295" t="b">
        <v>0</v>
      </c>
      <c r="L36" s="3">
        <f>IF(K36=TRUE,1,0)</f>
        <v>0</v>
      </c>
    </row>
    <row r="37" spans="1:12" s="3" customFormat="1" ht="18.5">
      <c r="A37" s="721"/>
      <c r="B37" s="140"/>
      <c r="C37" s="395"/>
      <c r="D37" s="148" t="s">
        <v>226</v>
      </c>
      <c r="E37" s="146"/>
      <c r="F37" s="146"/>
      <c r="G37" s="147"/>
      <c r="H37" s="141"/>
      <c r="I37" s="133"/>
      <c r="J37" s="143"/>
      <c r="K37" s="295" t="b">
        <v>0</v>
      </c>
      <c r="L37" s="3">
        <f t="shared" ref="L37" si="2">IF(K37=TRUE,1,0)</f>
        <v>0</v>
      </c>
    </row>
    <row r="38" spans="1:12" s="3" customFormat="1" ht="18.5">
      <c r="A38" s="721"/>
      <c r="B38" s="140"/>
      <c r="C38" s="395"/>
      <c r="D38" s="148" t="s">
        <v>227</v>
      </c>
      <c r="E38" s="146"/>
      <c r="F38" s="146"/>
      <c r="G38" s="147"/>
      <c r="H38" s="141"/>
      <c r="I38" s="133"/>
      <c r="J38" s="143"/>
      <c r="K38" s="295" t="b">
        <v>0</v>
      </c>
      <c r="L38" s="3">
        <f>IF(K38=TRUE,1,0)</f>
        <v>0</v>
      </c>
    </row>
    <row r="39" spans="1:12" s="3" customFormat="1" ht="18.5">
      <c r="A39" s="721"/>
      <c r="B39" s="140"/>
      <c r="C39" s="395"/>
      <c r="D39" s="148" t="s">
        <v>228</v>
      </c>
      <c r="E39" s="146"/>
      <c r="F39" s="146"/>
      <c r="G39" s="147"/>
      <c r="H39" s="141"/>
      <c r="I39" s="133"/>
      <c r="J39" s="143"/>
      <c r="K39" s="295" t="b">
        <v>0</v>
      </c>
      <c r="L39" s="3">
        <f>IF(K39=TRUE,1,0)</f>
        <v>0</v>
      </c>
    </row>
    <row r="40" spans="1:12" s="3" customFormat="1" ht="18.5">
      <c r="A40" s="721"/>
      <c r="B40" s="140"/>
      <c r="C40" s="395"/>
      <c r="D40" s="148" t="s">
        <v>229</v>
      </c>
      <c r="E40" s="146"/>
      <c r="F40" s="146"/>
      <c r="G40" s="147"/>
      <c r="H40" s="141"/>
      <c r="I40" s="133"/>
      <c r="J40" s="143"/>
      <c r="K40" s="295" t="b">
        <v>0</v>
      </c>
      <c r="L40" s="3">
        <f>IF(K40=TRUE,1,0)</f>
        <v>0</v>
      </c>
    </row>
    <row r="41" spans="1:12" s="3" customFormat="1" ht="18.5">
      <c r="A41" s="721"/>
      <c r="B41" s="140"/>
      <c r="C41" s="395"/>
      <c r="D41" s="148" t="s">
        <v>230</v>
      </c>
      <c r="E41" s="146"/>
      <c r="F41" s="146"/>
      <c r="G41" s="147"/>
      <c r="H41" s="141"/>
      <c r="I41" s="133"/>
      <c r="J41" s="143"/>
      <c r="K41" s="295" t="b">
        <v>0</v>
      </c>
      <c r="L41" s="3">
        <f t="shared" ref="L41:L47" si="3">IF(K41=TRUE,1,0)</f>
        <v>0</v>
      </c>
    </row>
    <row r="42" spans="1:12" s="3" customFormat="1" ht="18.5">
      <c r="A42" s="721"/>
      <c r="B42" s="140"/>
      <c r="C42" s="395"/>
      <c r="D42" s="148" t="s">
        <v>231</v>
      </c>
      <c r="E42" s="146"/>
      <c r="F42" s="146"/>
      <c r="G42" s="147"/>
      <c r="H42" s="141"/>
      <c r="I42" s="133"/>
      <c r="J42" s="143"/>
      <c r="K42" s="295" t="b">
        <v>0</v>
      </c>
      <c r="L42" s="3">
        <f t="shared" si="3"/>
        <v>0</v>
      </c>
    </row>
    <row r="43" spans="1:12" s="3" customFormat="1" ht="18.5">
      <c r="A43" s="721"/>
      <c r="B43" s="140"/>
      <c r="C43" s="395"/>
      <c r="D43" s="148" t="s">
        <v>232</v>
      </c>
      <c r="E43" s="146"/>
      <c r="F43" s="146"/>
      <c r="G43" s="147"/>
      <c r="H43" s="141"/>
      <c r="I43" s="133"/>
      <c r="J43" s="143"/>
      <c r="K43" s="295" t="b">
        <v>0</v>
      </c>
      <c r="L43" s="3">
        <f t="shared" si="3"/>
        <v>0</v>
      </c>
    </row>
    <row r="44" spans="1:12" s="3" customFormat="1" ht="18.5">
      <c r="A44" s="721"/>
      <c r="B44" s="140"/>
      <c r="C44" s="395"/>
      <c r="D44" s="148" t="s">
        <v>233</v>
      </c>
      <c r="E44" s="146"/>
      <c r="F44" s="146"/>
      <c r="G44" s="147"/>
      <c r="H44" s="141"/>
      <c r="I44" s="133"/>
      <c r="J44" s="143"/>
      <c r="K44" s="295" t="b">
        <v>0</v>
      </c>
      <c r="L44" s="3">
        <f t="shared" si="3"/>
        <v>0</v>
      </c>
    </row>
    <row r="45" spans="1:12" s="3" customFormat="1" ht="18.5">
      <c r="A45" s="721"/>
      <c r="B45" s="140"/>
      <c r="C45" s="395"/>
      <c r="D45" s="148" t="s">
        <v>234</v>
      </c>
      <c r="E45" s="146"/>
      <c r="F45" s="146"/>
      <c r="G45" s="147"/>
      <c r="H45" s="141"/>
      <c r="I45" s="133"/>
      <c r="J45" s="143"/>
      <c r="K45" s="295" t="b">
        <v>0</v>
      </c>
      <c r="L45" s="3">
        <f t="shared" si="3"/>
        <v>0</v>
      </c>
    </row>
    <row r="46" spans="1:12" s="3" customFormat="1" ht="18.5">
      <c r="A46" s="721"/>
      <c r="B46" s="140"/>
      <c r="C46" s="395"/>
      <c r="D46" s="148" t="s">
        <v>235</v>
      </c>
      <c r="E46" s="146"/>
      <c r="F46" s="146"/>
      <c r="G46" s="147"/>
      <c r="H46" s="141"/>
      <c r="I46" s="133"/>
      <c r="J46" s="143"/>
      <c r="K46" s="295" t="b">
        <v>0</v>
      </c>
      <c r="L46" s="3">
        <f t="shared" si="3"/>
        <v>0</v>
      </c>
    </row>
    <row r="47" spans="1:12" s="3" customFormat="1" ht="18.5">
      <c r="A47" s="721"/>
      <c r="B47" s="140"/>
      <c r="C47" s="395"/>
      <c r="D47" s="148" t="s">
        <v>236</v>
      </c>
      <c r="E47" s="146"/>
      <c r="F47" s="146"/>
      <c r="G47" s="147"/>
      <c r="H47" s="141"/>
      <c r="I47" s="133"/>
      <c r="J47" s="143"/>
      <c r="K47" s="295" t="b">
        <v>0</v>
      </c>
      <c r="L47" s="3">
        <f t="shared" si="3"/>
        <v>0</v>
      </c>
    </row>
    <row r="48" spans="1:12" s="3" customFormat="1" ht="18.5">
      <c r="A48" s="721"/>
      <c r="B48" s="140"/>
      <c r="C48" s="395"/>
      <c r="D48" s="149"/>
      <c r="E48" s="146"/>
      <c r="F48" s="146"/>
      <c r="G48" s="147"/>
      <c r="H48" s="141"/>
      <c r="I48" s="133"/>
      <c r="J48" s="143"/>
      <c r="K48" s="295"/>
    </row>
    <row r="49" spans="1:14" s="3" customFormat="1" ht="18.5">
      <c r="A49" s="721"/>
      <c r="B49" s="140"/>
      <c r="C49" s="394"/>
      <c r="D49" s="149"/>
      <c r="E49" s="146"/>
      <c r="F49" s="146"/>
      <c r="G49" s="147"/>
      <c r="H49" s="141"/>
      <c r="I49" s="133"/>
      <c r="J49" s="143"/>
      <c r="K49"/>
    </row>
    <row r="50" spans="1:14" s="3" customFormat="1" ht="18.5">
      <c r="A50" s="721"/>
      <c r="B50" s="140"/>
      <c r="C50" s="393" t="s">
        <v>237</v>
      </c>
      <c r="D50" s="148" t="s">
        <v>238</v>
      </c>
      <c r="E50" s="151"/>
      <c r="F50" s="151"/>
      <c r="G50" s="147"/>
      <c r="H50" s="141"/>
      <c r="I50" s="133"/>
      <c r="J50" s="156" t="s">
        <v>238</v>
      </c>
      <c r="K50" s="295" t="b">
        <v>0</v>
      </c>
      <c r="L50" s="3">
        <f t="shared" ref="L50:L51" si="4">IF(K50=TRUE,1,0)</f>
        <v>0</v>
      </c>
    </row>
    <row r="51" spans="1:14" s="3" customFormat="1" ht="24" customHeight="1">
      <c r="A51" s="721"/>
      <c r="B51" s="42"/>
      <c r="D51" s="148" t="s">
        <v>239</v>
      </c>
      <c r="E51" s="601"/>
      <c r="F51" s="601"/>
      <c r="G51" s="142"/>
      <c r="H51" s="141"/>
      <c r="I51" s="133"/>
      <c r="J51" s="156" t="s">
        <v>239</v>
      </c>
      <c r="K51" s="295" t="b">
        <v>0</v>
      </c>
      <c r="L51" s="3">
        <f t="shared" si="4"/>
        <v>0</v>
      </c>
    </row>
    <row r="52" spans="1:14" s="3" customFormat="1" ht="24" customHeight="1">
      <c r="A52" s="721"/>
      <c r="B52" s="42"/>
      <c r="C52" s="396"/>
      <c r="D52" s="149"/>
      <c r="E52" s="601"/>
      <c r="F52" s="601"/>
      <c r="G52" s="137"/>
      <c r="H52" s="601"/>
      <c r="I52" s="133"/>
      <c r="J52" s="120">
        <f>MAX(L35:L51)</f>
        <v>0</v>
      </c>
    </row>
    <row r="53" spans="1:14" s="3" customFormat="1" ht="24" customHeight="1">
      <c r="A53" s="721"/>
      <c r="B53" s="140"/>
      <c r="C53" s="396" t="s">
        <v>240</v>
      </c>
      <c r="D53" s="906"/>
      <c r="E53" s="709" t="s">
        <v>241</v>
      </c>
      <c r="F53" s="601"/>
      <c r="G53" s="137"/>
      <c r="H53" s="601"/>
      <c r="I53" s="133"/>
      <c r="J53" s="120"/>
    </row>
    <row r="54" spans="1:14" s="3" customFormat="1" ht="18">
      <c r="A54" s="721"/>
      <c r="B54" s="140"/>
      <c r="C54" s="152"/>
      <c r="D54" s="153"/>
      <c r="E54" s="601"/>
      <c r="F54" s="601"/>
      <c r="G54" s="137"/>
      <c r="H54" s="601"/>
      <c r="I54" s="133"/>
      <c r="J54" s="120"/>
      <c r="K54" s="154"/>
      <c r="N54" s="155"/>
    </row>
    <row r="55" spans="1:14" s="3" customFormat="1" ht="41.25" customHeight="1">
      <c r="A55" s="721"/>
      <c r="B55" s="715"/>
      <c r="C55" s="984" t="s">
        <v>242</v>
      </c>
      <c r="D55" s="649"/>
      <c r="E55" s="601"/>
      <c r="F55" s="601"/>
      <c r="G55" s="137"/>
      <c r="H55" s="601"/>
      <c r="I55" s="133"/>
      <c r="J55" s="156"/>
    </row>
    <row r="56" spans="1:14" s="3" customFormat="1" ht="41.25" customHeight="1">
      <c r="A56" s="721"/>
      <c r="B56" s="716"/>
      <c r="C56" s="985"/>
      <c r="D56" s="713"/>
      <c r="E56" s="601"/>
      <c r="F56" s="601"/>
      <c r="G56" s="137"/>
      <c r="H56" s="601"/>
      <c r="I56" s="133"/>
      <c r="J56" s="156"/>
    </row>
    <row r="57" spans="1:14" ht="18">
      <c r="A57" s="721"/>
      <c r="B57" s="157"/>
      <c r="C57" s="152" t="s">
        <v>243</v>
      </c>
      <c r="D57" s="650"/>
      <c r="E57" s="289" t="s">
        <v>244</v>
      </c>
      <c r="F57" s="158"/>
      <c r="G57" s="159"/>
      <c r="H57" s="158"/>
      <c r="I57" s="133"/>
      <c r="K57" s="3"/>
    </row>
    <row r="58" spans="1:14" ht="17.5">
      <c r="A58" s="721"/>
      <c r="B58" s="157"/>
      <c r="C58" s="152" t="s">
        <v>245</v>
      </c>
      <c r="D58" s="628" t="s">
        <v>246</v>
      </c>
      <c r="E58" s="289" t="s">
        <v>247</v>
      </c>
      <c r="F58" s="158"/>
      <c r="G58" s="159"/>
      <c r="H58" s="158"/>
      <c r="I58" s="133"/>
      <c r="K58" s="3"/>
    </row>
    <row r="59" spans="1:14" ht="17.5">
      <c r="A59" s="721"/>
      <c r="B59" s="157"/>
      <c r="C59" s="158"/>
      <c r="D59" s="158"/>
      <c r="E59" s="158"/>
      <c r="F59" s="158"/>
      <c r="G59" s="159"/>
      <c r="H59" s="158"/>
      <c r="I59" s="133"/>
    </row>
    <row r="60" spans="1:14" ht="18">
      <c r="A60" s="721"/>
      <c r="B60" s="157"/>
      <c r="C60" s="160" t="s">
        <v>248</v>
      </c>
      <c r="D60" s="158"/>
      <c r="E60" s="158"/>
      <c r="F60" s="158"/>
      <c r="G60" s="159"/>
      <c r="H60" s="158"/>
      <c r="I60" s="133"/>
      <c r="J60" s="47"/>
    </row>
    <row r="61" spans="1:14" ht="18">
      <c r="A61" s="721"/>
      <c r="B61" s="157"/>
      <c r="C61" s="160"/>
      <c r="D61" s="158"/>
      <c r="E61" s="158"/>
      <c r="F61" s="158"/>
      <c r="G61" s="159"/>
      <c r="H61" s="158"/>
      <c r="I61" s="133"/>
      <c r="J61" s="47"/>
    </row>
    <row r="62" spans="1:14" ht="18">
      <c r="A62" s="721"/>
      <c r="B62" s="157"/>
      <c r="C62" s="1002" t="s">
        <v>249</v>
      </c>
      <c r="D62" s="1002"/>
      <c r="E62" s="1002"/>
      <c r="F62" s="158"/>
      <c r="G62" s="159"/>
      <c r="H62" s="158"/>
      <c r="I62" s="133"/>
      <c r="J62" s="47"/>
    </row>
    <row r="63" spans="1:14" ht="18">
      <c r="A63" s="721"/>
      <c r="B63" s="157"/>
      <c r="C63" s="1002" t="s">
        <v>250</v>
      </c>
      <c r="D63" s="1002"/>
      <c r="E63" s="1002"/>
      <c r="F63" s="158"/>
      <c r="G63" s="159"/>
      <c r="H63" s="158"/>
      <c r="I63" s="133"/>
      <c r="J63" s="47"/>
    </row>
    <row r="64" spans="1:14" ht="18">
      <c r="A64" s="721"/>
      <c r="B64" s="26"/>
      <c r="C64" s="1003"/>
      <c r="D64" s="1004"/>
      <c r="E64" s="161">
        <f>LEN(C64)</f>
        <v>0</v>
      </c>
      <c r="F64" s="158"/>
      <c r="G64" s="159"/>
      <c r="H64" s="158"/>
      <c r="I64" s="133"/>
      <c r="J64" s="120" t="str">
        <f>IF(C64="","Blank",1)</f>
        <v>Blank</v>
      </c>
    </row>
    <row r="65" spans="1:10" ht="17.5">
      <c r="A65" s="721"/>
      <c r="B65" s="157"/>
      <c r="C65" s="162" t="s">
        <v>251</v>
      </c>
      <c r="D65" s="152"/>
      <c r="E65" s="158"/>
      <c r="F65" s="158"/>
      <c r="G65" s="159"/>
      <c r="H65" s="158"/>
      <c r="I65" s="133"/>
      <c r="J65" s="47"/>
    </row>
    <row r="66" spans="1:10" ht="17.5">
      <c r="A66" s="721"/>
      <c r="B66" s="157"/>
      <c r="C66" s="162" t="s">
        <v>252</v>
      </c>
      <c r="D66" s="163"/>
      <c r="E66" s="163"/>
      <c r="F66" s="158"/>
      <c r="G66" s="159"/>
      <c r="H66" s="158"/>
      <c r="I66" s="133"/>
      <c r="J66" s="47"/>
    </row>
    <row r="67" spans="1:10" ht="17.5">
      <c r="A67" s="721"/>
      <c r="B67" s="157"/>
      <c r="C67" s="162" t="s">
        <v>253</v>
      </c>
      <c r="D67" s="163"/>
      <c r="E67" s="163"/>
      <c r="F67" s="158"/>
      <c r="G67" s="159"/>
      <c r="H67" s="158"/>
      <c r="I67" s="133"/>
      <c r="J67" s="47"/>
    </row>
    <row r="68" spans="1:10" ht="17.5">
      <c r="A68" s="721"/>
      <c r="B68" s="157"/>
      <c r="C68" s="162" t="s">
        <v>254</v>
      </c>
      <c r="D68" s="163"/>
      <c r="E68" s="163"/>
      <c r="F68" s="158"/>
      <c r="G68" s="159"/>
      <c r="H68" s="158"/>
      <c r="I68" s="133"/>
      <c r="J68" s="47"/>
    </row>
    <row r="69" spans="1:10" ht="17.5">
      <c r="A69" s="721"/>
      <c r="B69" s="157"/>
      <c r="C69" s="162" t="s">
        <v>255</v>
      </c>
      <c r="D69" s="163"/>
      <c r="E69" s="163"/>
      <c r="F69" s="158"/>
      <c r="G69" s="159"/>
      <c r="H69" s="158"/>
      <c r="I69" s="133"/>
      <c r="J69" s="47"/>
    </row>
    <row r="70" spans="1:10" ht="17.5">
      <c r="A70" s="721"/>
      <c r="B70" s="157"/>
      <c r="C70" s="162" t="s">
        <v>256</v>
      </c>
      <c r="D70" s="163"/>
      <c r="E70" s="163"/>
      <c r="F70" s="158"/>
      <c r="G70" s="159"/>
      <c r="H70" s="158"/>
      <c r="I70" s="133"/>
      <c r="J70" s="47"/>
    </row>
    <row r="71" spans="1:10" ht="17.5">
      <c r="A71" s="721"/>
      <c r="B71" s="157"/>
      <c r="C71" s="162" t="s">
        <v>257</v>
      </c>
      <c r="D71" s="163"/>
      <c r="E71" s="163"/>
      <c r="F71" s="158"/>
      <c r="G71" s="159"/>
      <c r="H71" s="158"/>
      <c r="I71" s="133"/>
      <c r="J71" s="47"/>
    </row>
    <row r="72" spans="1:10" ht="17.5">
      <c r="A72" s="721"/>
      <c r="B72" s="157"/>
      <c r="D72" s="163"/>
      <c r="E72" s="163"/>
      <c r="F72" s="158"/>
      <c r="G72" s="159"/>
      <c r="H72" s="158"/>
      <c r="I72" s="133"/>
      <c r="J72" s="47"/>
    </row>
    <row r="73" spans="1:10" ht="18">
      <c r="A73" s="721"/>
      <c r="B73" s="157"/>
      <c r="C73" s="153"/>
      <c r="D73" s="153"/>
      <c r="E73" s="153" t="s">
        <v>258</v>
      </c>
      <c r="F73" s="158"/>
      <c r="G73" s="164"/>
      <c r="H73" s="165"/>
      <c r="I73" s="133"/>
    </row>
    <row r="74" spans="1:10" ht="17.5">
      <c r="A74" s="721"/>
      <c r="B74" s="157"/>
      <c r="C74" s="158"/>
      <c r="D74" s="158"/>
      <c r="E74" s="158"/>
      <c r="F74" s="397"/>
      <c r="G74" s="717"/>
      <c r="H74" s="165"/>
      <c r="I74" s="133"/>
    </row>
    <row r="75" spans="1:10" ht="17.5">
      <c r="A75" s="721"/>
      <c r="B75" s="26"/>
      <c r="C75" s="152" t="s">
        <v>259</v>
      </c>
      <c r="D75" s="166">
        <f>'Product Info'!D17</f>
        <v>0</v>
      </c>
      <c r="E75" s="58"/>
      <c r="G75" s="164"/>
      <c r="H75" s="165"/>
      <c r="I75" s="133"/>
      <c r="J75" s="120" t="str">
        <f>IF(E75="","Blank",1)</f>
        <v>Blank</v>
      </c>
    </row>
    <row r="76" spans="1:10" ht="17.5">
      <c r="A76" s="721"/>
      <c r="B76" s="26"/>
      <c r="C76" s="152" t="s">
        <v>260</v>
      </c>
      <c r="D76" s="166">
        <f>'Product Info'!D24</f>
        <v>0</v>
      </c>
      <c r="E76" s="58"/>
      <c r="F76" s="397"/>
      <c r="G76" s="717"/>
      <c r="H76" s="165"/>
      <c r="I76" s="167"/>
      <c r="J76" s="120" t="str">
        <f t="shared" ref="J76:J80" si="5">IF(E76="","Blank",1)</f>
        <v>Blank</v>
      </c>
    </row>
    <row r="77" spans="1:10" ht="17.5">
      <c r="A77" s="721"/>
      <c r="B77" s="26"/>
      <c r="C77" s="152" t="s">
        <v>261</v>
      </c>
      <c r="D77" s="401">
        <f>'Product Info'!D24</f>
        <v>0</v>
      </c>
      <c r="E77" s="58"/>
      <c r="F77" s="397" t="s">
        <v>262</v>
      </c>
      <c r="G77" s="717"/>
      <c r="H77" s="165"/>
      <c r="I77" s="167"/>
      <c r="J77" s="120" t="str">
        <f t="shared" si="5"/>
        <v>Blank</v>
      </c>
    </row>
    <row r="78" spans="1:10" ht="17.5">
      <c r="A78" s="721"/>
      <c r="B78" s="26"/>
      <c r="C78" s="152" t="s">
        <v>263</v>
      </c>
      <c r="D78" s="166">
        <f>'Product Info'!D33</f>
        <v>0</v>
      </c>
      <c r="E78" s="766" t="e">
        <f>VLOOKUP(D78,'DD Menu'!CI2:CL100,3,0)</f>
        <v>#N/A</v>
      </c>
      <c r="F78" s="398" t="e">
        <f>VLOOKUP(D78,'DD Menu'!CI2:CL100,4,0)</f>
        <v>#N/A</v>
      </c>
      <c r="G78" s="717"/>
      <c r="H78" s="165"/>
      <c r="I78" s="167"/>
      <c r="J78" s="120" t="e">
        <f t="shared" si="5"/>
        <v>#N/A</v>
      </c>
    </row>
    <row r="79" spans="1:10" ht="17.5">
      <c r="A79" s="721"/>
      <c r="B79" s="26"/>
      <c r="C79" s="152" t="s">
        <v>264</v>
      </c>
      <c r="D79" s="166">
        <f>'Product Info'!D34</f>
        <v>0</v>
      </c>
      <c r="E79" s="58"/>
      <c r="F79" s="158"/>
      <c r="G79" s="164"/>
      <c r="H79" s="165"/>
      <c r="I79" s="167"/>
      <c r="J79" s="120" t="str">
        <f t="shared" si="5"/>
        <v>Blank</v>
      </c>
    </row>
    <row r="80" spans="1:10" ht="17.5">
      <c r="A80" s="721"/>
      <c r="B80" s="26"/>
      <c r="C80" s="152" t="s">
        <v>266</v>
      </c>
      <c r="D80" s="290">
        <f>'Product Info'!D80</f>
        <v>0</v>
      </c>
      <c r="E80" s="58"/>
      <c r="F80" s="986" t="s">
        <v>267</v>
      </c>
      <c r="G80" s="987"/>
      <c r="H80" s="165"/>
      <c r="I80" s="167"/>
      <c r="J80" s="120" t="str">
        <f t="shared" si="5"/>
        <v>Blank</v>
      </c>
    </row>
    <row r="81" spans="1:22" ht="17.5">
      <c r="A81" s="721"/>
      <c r="B81" s="26"/>
      <c r="C81" s="152" t="s">
        <v>268</v>
      </c>
      <c r="D81" s="381">
        <f>'Product Info'!D81</f>
        <v>0</v>
      </c>
      <c r="E81" s="382" t="s">
        <v>269</v>
      </c>
      <c r="F81" s="986"/>
      <c r="G81" s="987"/>
      <c r="H81" s="165"/>
      <c r="I81" s="167"/>
    </row>
    <row r="82" spans="1:22" ht="17.5">
      <c r="A82" s="721"/>
      <c r="B82" s="26"/>
      <c r="C82" s="152"/>
      <c r="D82" s="168"/>
      <c r="E82" s="136"/>
      <c r="F82" s="996" t="e">
        <f>VLOOKUP(D78,'DD Menu'!CI:CL,2,0)</f>
        <v>#N/A</v>
      </c>
      <c r="G82" s="997"/>
      <c r="H82" s="165"/>
      <c r="I82" s="167"/>
    </row>
    <row r="83" spans="1:22" s="70" customFormat="1" ht="17.5">
      <c r="A83" s="169"/>
      <c r="B83" s="718"/>
      <c r="C83" s="612" t="s">
        <v>270</v>
      </c>
      <c r="D83" s="760"/>
      <c r="E83" s="170" t="e">
        <f>VLOOKUP(D83,'DD Menu'!K:L,2,FALSE)</f>
        <v>#N/A</v>
      </c>
      <c r="F83" s="171"/>
      <c r="G83" s="117"/>
      <c r="H83" s="172"/>
      <c r="I83" s="173"/>
      <c r="J83" s="120" t="str">
        <f>IF(D83="","Blank",1)</f>
        <v>Blank</v>
      </c>
      <c r="K83" s="174"/>
      <c r="L83" s="174"/>
      <c r="M83" s="174"/>
      <c r="N83" s="175"/>
      <c r="O83" s="115"/>
      <c r="V83" s="115"/>
    </row>
    <row r="84" spans="1:22" s="70" customFormat="1" ht="17.5">
      <c r="A84" s="169"/>
      <c r="B84" s="719"/>
      <c r="C84" s="612" t="s">
        <v>272</v>
      </c>
      <c r="D84" s="795"/>
      <c r="E84" s="170" t="e">
        <f>VLOOKUP(D84,'DD Menu'!P:R,3,FALSE)</f>
        <v>#N/A</v>
      </c>
      <c r="F84" s="386"/>
      <c r="G84" s="117"/>
      <c r="H84" s="172"/>
      <c r="I84" s="173"/>
      <c r="J84" s="120" t="str">
        <f t="shared" ref="J84:J89" si="6">IF(D84="","Blank",1)</f>
        <v>Blank</v>
      </c>
      <c r="K84" s="174"/>
      <c r="L84" s="174"/>
      <c r="M84" s="174"/>
      <c r="N84" s="175"/>
      <c r="O84" s="115"/>
      <c r="V84" s="115"/>
    </row>
    <row r="85" spans="1:22" s="70" customFormat="1" ht="17.5">
      <c r="A85" s="169"/>
      <c r="B85" s="719"/>
      <c r="C85" s="612" t="s">
        <v>274</v>
      </c>
      <c r="D85" s="795"/>
      <c r="E85" s="176" t="e">
        <f>VLOOKUP(D85,'DD Menu'!CO:CQ,3,FALSE)</f>
        <v>#N/A</v>
      </c>
      <c r="F85" s="988"/>
      <c r="G85" s="989"/>
      <c r="H85" s="172"/>
      <c r="I85" s="173"/>
      <c r="J85" s="120" t="str">
        <f t="shared" si="6"/>
        <v>Blank</v>
      </c>
      <c r="K85" s="174"/>
      <c r="L85" s="44"/>
      <c r="M85" s="174"/>
      <c r="N85" s="175"/>
      <c r="O85" s="115"/>
      <c r="V85" s="115"/>
    </row>
    <row r="86" spans="1:22" ht="17.5">
      <c r="A86" s="721"/>
      <c r="B86" s="26"/>
      <c r="C86" s="612" t="s">
        <v>276</v>
      </c>
      <c r="D86" s="761"/>
      <c r="E86" s="404" t="e">
        <f>VLOOKUP(D86,'DD Menu'!CS:CT,2,0)</f>
        <v>#N/A</v>
      </c>
      <c r="F86" s="988"/>
      <c r="G86" s="989"/>
      <c r="H86" s="165"/>
      <c r="I86" s="133"/>
      <c r="J86" s="120" t="str">
        <f t="shared" si="6"/>
        <v>Blank</v>
      </c>
    </row>
    <row r="87" spans="1:22" s="70" customFormat="1" ht="17.5">
      <c r="A87" s="169"/>
      <c r="B87" s="719"/>
      <c r="C87" s="612" t="s">
        <v>278</v>
      </c>
      <c r="D87" s="760"/>
      <c r="E87" s="170" t="e">
        <f>VLOOKUP(D87,'DD Menu'!AK:AN,4,0)</f>
        <v>#N/A</v>
      </c>
      <c r="F87" s="662"/>
      <c r="G87" s="117"/>
      <c r="H87" s="172"/>
      <c r="I87" s="173"/>
      <c r="J87" s="120" t="str">
        <f t="shared" si="6"/>
        <v>Blank</v>
      </c>
      <c r="K87" s="174"/>
      <c r="L87" s="174"/>
      <c r="M87" s="174"/>
      <c r="N87" s="175"/>
      <c r="O87" s="115"/>
      <c r="V87" s="115"/>
    </row>
    <row r="88" spans="1:22" s="70" customFormat="1" ht="17.5">
      <c r="A88" s="169"/>
      <c r="B88" s="719"/>
      <c r="C88" s="612" t="s">
        <v>280</v>
      </c>
      <c r="D88" s="760"/>
      <c r="E88" s="176" t="e">
        <f>VLOOKUP(D88,'DD Menu'!U:V,2,0)</f>
        <v>#N/A</v>
      </c>
      <c r="F88" s="370"/>
      <c r="G88" s="117"/>
      <c r="H88" s="172"/>
      <c r="I88" s="173"/>
      <c r="J88" s="120" t="str">
        <f t="shared" si="6"/>
        <v>Blank</v>
      </c>
      <c r="K88" s="174"/>
      <c r="L88" s="174"/>
      <c r="M88" s="174"/>
      <c r="N88" s="175"/>
      <c r="O88" s="115"/>
      <c r="V88" s="115"/>
    </row>
    <row r="89" spans="1:22" s="70" customFormat="1" ht="17.5">
      <c r="A89" s="169"/>
      <c r="B89" s="719"/>
      <c r="C89" s="612" t="s">
        <v>282</v>
      </c>
      <c r="D89" s="760"/>
      <c r="E89" s="170" t="e">
        <f>VLOOKUP(D89,'DD Menu'!AP3:AQ8,2,0)</f>
        <v>#N/A</v>
      </c>
      <c r="F89" s="296" t="s">
        <v>284</v>
      </c>
      <c r="G89" s="117"/>
      <c r="H89" s="172"/>
      <c r="I89" s="173"/>
      <c r="J89" s="120" t="str">
        <f t="shared" si="6"/>
        <v>Blank</v>
      </c>
      <c r="K89" s="174"/>
      <c r="L89" s="174"/>
      <c r="M89" s="174"/>
      <c r="N89" s="175"/>
      <c r="O89" s="115"/>
      <c r="V89" s="115"/>
    </row>
    <row r="90" spans="1:22" s="70" customFormat="1" ht="17.5">
      <c r="A90" s="169"/>
      <c r="B90" s="719"/>
      <c r="C90" s="612" t="s">
        <v>285</v>
      </c>
      <c r="D90" s="760"/>
      <c r="E90" s="170" t="e">
        <f>VLOOKUP(D90,'DD Menu'!BB:BC,2,0)</f>
        <v>#N/A</v>
      </c>
      <c r="F90" s="171"/>
      <c r="G90" s="117"/>
      <c r="H90" s="172"/>
      <c r="I90" s="173"/>
      <c r="J90" s="120"/>
      <c r="K90" s="174"/>
      <c r="L90" s="174"/>
      <c r="M90" s="174"/>
      <c r="N90" s="175"/>
      <c r="O90" s="115"/>
      <c r="V90" s="115"/>
    </row>
    <row r="91" spans="1:22" s="70" customFormat="1" ht="17.5">
      <c r="A91" s="169"/>
      <c r="B91" s="719"/>
      <c r="C91" s="612" t="s">
        <v>286</v>
      </c>
      <c r="D91" s="762"/>
      <c r="E91" s="170" t="e">
        <f>VLOOKUP(D91,'DD Menu'!AG:AI,3,0)</f>
        <v>#N/A</v>
      </c>
      <c r="F91" s="613"/>
      <c r="G91" s="117"/>
      <c r="H91" s="172"/>
      <c r="I91" s="173"/>
      <c r="J91" s="120" t="str">
        <f t="shared" ref="J91:J94" si="7">IF(D91="","Blank",1)</f>
        <v>Blank</v>
      </c>
      <c r="K91" s="174"/>
      <c r="L91" s="174"/>
      <c r="M91" s="174"/>
      <c r="N91" s="175"/>
      <c r="O91" s="115"/>
      <c r="V91" s="115"/>
    </row>
    <row r="92" spans="1:22" s="70" customFormat="1" ht="17.5">
      <c r="A92" s="169"/>
      <c r="B92" s="719"/>
      <c r="C92" s="612" t="s">
        <v>203</v>
      </c>
      <c r="D92" s="762"/>
      <c r="E92" s="170" t="e">
        <f>VLOOKUP(D92,'DD Menu'!CV:CW,2,0)</f>
        <v>#N/A</v>
      </c>
      <c r="F92" s="386"/>
      <c r="G92" s="117"/>
      <c r="H92" s="172"/>
      <c r="I92" s="173"/>
      <c r="J92" s="120" t="str">
        <f t="shared" si="7"/>
        <v>Blank</v>
      </c>
      <c r="K92" s="174"/>
      <c r="L92" s="174"/>
      <c r="M92" s="174"/>
      <c r="N92" s="175"/>
      <c r="O92" s="115"/>
      <c r="V92" s="115"/>
    </row>
    <row r="93" spans="1:22" s="70" customFormat="1" ht="17.5">
      <c r="A93" s="169"/>
      <c r="B93" s="719"/>
      <c r="C93" s="612" t="s">
        <v>287</v>
      </c>
      <c r="D93" s="762"/>
      <c r="E93" s="170" t="e">
        <f>VLOOKUP(D93,'DD Menu'!DF:DH,3,FALSE)</f>
        <v>#N/A</v>
      </c>
      <c r="F93" s="296" t="s">
        <v>288</v>
      </c>
      <c r="G93" s="117"/>
      <c r="H93" s="172"/>
      <c r="I93" s="173"/>
      <c r="J93" s="120" t="str">
        <f t="shared" si="7"/>
        <v>Blank</v>
      </c>
      <c r="K93" s="174"/>
      <c r="L93" s="174"/>
      <c r="M93" s="174"/>
      <c r="N93" s="175"/>
      <c r="O93" s="115"/>
      <c r="V93" s="115"/>
    </row>
    <row r="94" spans="1:22" s="70" customFormat="1" ht="17.5">
      <c r="A94" s="169"/>
      <c r="B94" s="719"/>
      <c r="C94" s="612" t="s">
        <v>289</v>
      </c>
      <c r="D94" s="762"/>
      <c r="E94" s="170" t="e">
        <f>VLOOKUP(D94,'DD Menu'!DC3:DD10,2,0)</f>
        <v>#N/A</v>
      </c>
      <c r="F94" s="386"/>
      <c r="G94" s="117"/>
      <c r="H94" s="172"/>
      <c r="I94" s="173"/>
      <c r="J94" s="120" t="str">
        <f t="shared" si="7"/>
        <v>Blank</v>
      </c>
      <c r="K94" s="174"/>
      <c r="L94" s="174"/>
      <c r="M94" s="174"/>
      <c r="N94" s="175"/>
      <c r="O94" s="115"/>
      <c r="V94" s="115"/>
    </row>
    <row r="95" spans="1:22" s="70" customFormat="1" ht="17.5">
      <c r="A95" s="169"/>
      <c r="B95" s="719"/>
      <c r="C95" s="612" t="s">
        <v>291</v>
      </c>
      <c r="D95" s="177">
        <f>'Product Info'!D30</f>
        <v>0</v>
      </c>
      <c r="E95" s="170" t="e">
        <f>VLOOKUP(D95,'DD Menu'!BF:BK,6,0)</f>
        <v>#N/A</v>
      </c>
      <c r="G95" s="117"/>
      <c r="H95" s="172"/>
      <c r="I95" s="173"/>
      <c r="K95" s="174"/>
      <c r="L95" s="174"/>
      <c r="M95" s="174"/>
      <c r="N95" s="175"/>
      <c r="O95" s="115"/>
      <c r="V95" s="115"/>
    </row>
    <row r="96" spans="1:22" s="70" customFormat="1" ht="17.5">
      <c r="A96" s="169"/>
      <c r="B96" s="719"/>
      <c r="C96" s="612" t="s">
        <v>292</v>
      </c>
      <c r="D96" s="40"/>
      <c r="E96" s="170" t="e">
        <f>VLOOKUP(D96,'DD Menu'!CZ3:DA25,2,0)</f>
        <v>#N/A</v>
      </c>
      <c r="F96" s="65"/>
      <c r="G96" s="117"/>
      <c r="H96" s="172"/>
      <c r="I96" s="173"/>
      <c r="J96" s="120" t="str">
        <f>IF(D96="","Blank",1)</f>
        <v>Blank</v>
      </c>
      <c r="K96" s="174"/>
      <c r="L96" s="174"/>
      <c r="M96" s="174"/>
      <c r="N96" s="175"/>
      <c r="O96" s="115"/>
      <c r="V96" s="115"/>
    </row>
    <row r="97" spans="1:67" s="70" customFormat="1" ht="17.5">
      <c r="A97" s="169"/>
      <c r="B97" s="719"/>
      <c r="C97" s="612" t="s">
        <v>294</v>
      </c>
      <c r="D97" s="710">
        <f>'Product Info'!D17</f>
        <v>0</v>
      </c>
      <c r="E97" s="206"/>
      <c r="F97" s="65"/>
      <c r="G97" s="117"/>
      <c r="H97" s="172"/>
      <c r="I97" s="173"/>
      <c r="J97" s="120" t="str">
        <f>IF(E97="","Blank",1)</f>
        <v>Blank</v>
      </c>
      <c r="K97" s="174"/>
      <c r="L97" s="174"/>
      <c r="M97" s="174"/>
      <c r="N97" s="175"/>
      <c r="O97" s="115"/>
      <c r="V97" s="115"/>
    </row>
    <row r="98" spans="1:67" s="70" customFormat="1" ht="18">
      <c r="A98" s="169"/>
      <c r="B98" s="720"/>
      <c r="C98" s="620"/>
      <c r="D98" s="178"/>
      <c r="E98" s="65"/>
      <c r="F98" s="65"/>
      <c r="G98" s="117"/>
      <c r="H98" s="172"/>
      <c r="I98" s="173"/>
      <c r="J98" s="47"/>
      <c r="K98" s="174"/>
      <c r="L98" s="174"/>
      <c r="M98" s="174"/>
      <c r="N98" s="175"/>
      <c r="O98" s="115"/>
      <c r="V98" s="115"/>
    </row>
    <row r="99" spans="1:67" s="70" customFormat="1" ht="15" customHeight="1">
      <c r="A99" s="169"/>
      <c r="B99" s="720"/>
      <c r="C99" s="612" t="s">
        <v>295</v>
      </c>
      <c r="D99" s="301">
        <f>'Product Info'!D38</f>
        <v>0</v>
      </c>
      <c r="E99" s="302" t="s">
        <v>296</v>
      </c>
      <c r="F99" s="65"/>
      <c r="G99" s="117"/>
      <c r="H99" s="172"/>
      <c r="I99" s="173"/>
      <c r="J99" s="47"/>
      <c r="K99" s="174"/>
      <c r="L99" s="174"/>
      <c r="M99" s="174"/>
      <c r="N99" s="175"/>
      <c r="O99" s="115"/>
      <c r="V99" s="115"/>
    </row>
    <row r="100" spans="1:67" ht="17.5">
      <c r="A100" s="721"/>
      <c r="B100" s="157"/>
      <c r="C100" s="152"/>
      <c r="D100" s="158"/>
      <c r="E100" s="158"/>
      <c r="F100" s="158"/>
      <c r="G100" s="164"/>
      <c r="H100" s="165"/>
      <c r="I100" s="133"/>
    </row>
    <row r="101" spans="1:67" ht="12.75" customHeight="1">
      <c r="A101" s="721"/>
      <c r="B101" s="157"/>
      <c r="C101" s="959" t="s">
        <v>297</v>
      </c>
      <c r="D101" s="971">
        <f>'Product Info'!D90</f>
        <v>0</v>
      </c>
      <c r="E101" s="972"/>
      <c r="F101" s="973"/>
      <c r="G101" s="164"/>
      <c r="H101" s="165"/>
      <c r="I101" s="133"/>
    </row>
    <row r="102" spans="1:67" ht="17.5">
      <c r="A102" s="721"/>
      <c r="B102" s="157"/>
      <c r="C102" s="959"/>
      <c r="D102" s="974"/>
      <c r="E102" s="975"/>
      <c r="F102" s="976"/>
      <c r="G102" s="164"/>
      <c r="H102" s="165"/>
      <c r="I102" s="133"/>
    </row>
    <row r="103" spans="1:67" ht="17.5">
      <c r="A103" s="721"/>
      <c r="B103" s="157"/>
      <c r="C103" s="959"/>
      <c r="D103" s="974"/>
      <c r="E103" s="975"/>
      <c r="F103" s="976"/>
      <c r="G103" s="164"/>
      <c r="H103" s="165"/>
      <c r="I103" s="133"/>
      <c r="BO103" s="6" t="s">
        <v>126</v>
      </c>
    </row>
    <row r="104" spans="1:67" ht="21" customHeight="1">
      <c r="A104" s="721"/>
      <c r="B104" s="157"/>
      <c r="C104" s="959"/>
      <c r="D104" s="974"/>
      <c r="E104" s="975"/>
      <c r="F104" s="976"/>
      <c r="G104" s="164"/>
      <c r="H104" s="165"/>
      <c r="I104" s="133"/>
      <c r="BO104" s="6"/>
    </row>
    <row r="105" spans="1:67" ht="17.5">
      <c r="A105" s="721"/>
      <c r="B105" s="157"/>
      <c r="C105" s="959"/>
      <c r="D105" s="977"/>
      <c r="E105" s="978"/>
      <c r="F105" s="976"/>
      <c r="G105" s="164"/>
      <c r="H105" s="165"/>
      <c r="I105" s="133"/>
    </row>
    <row r="106" spans="1:67" ht="17.5">
      <c r="A106" s="721"/>
      <c r="B106" s="157"/>
      <c r="C106" s="959"/>
      <c r="D106" s="977"/>
      <c r="E106" s="978"/>
      <c r="F106" s="976"/>
      <c r="G106" s="164"/>
      <c r="H106" s="165"/>
      <c r="I106" s="133"/>
    </row>
    <row r="107" spans="1:67" ht="17.5">
      <c r="A107" s="721"/>
      <c r="B107" s="157"/>
      <c r="C107" s="959"/>
      <c r="D107" s="979"/>
      <c r="E107" s="980"/>
      <c r="F107" s="981"/>
      <c r="G107" s="159"/>
      <c r="H107" s="158"/>
      <c r="I107" s="133"/>
      <c r="J107" s="179"/>
    </row>
    <row r="108" spans="1:67" ht="18">
      <c r="A108" s="721"/>
      <c r="B108" s="157"/>
      <c r="C108" s="158"/>
      <c r="D108" s="158"/>
      <c r="E108" s="158"/>
      <c r="F108" s="158"/>
      <c r="G108" s="137"/>
      <c r="H108" s="601"/>
      <c r="I108" s="133"/>
      <c r="J108" s="47"/>
    </row>
    <row r="109" spans="1:67" ht="18">
      <c r="A109" s="721"/>
      <c r="B109" s="157"/>
      <c r="C109" s="160" t="s">
        <v>298</v>
      </c>
      <c r="D109" s="158"/>
      <c r="E109" s="158"/>
      <c r="F109" s="158"/>
      <c r="G109" s="137"/>
      <c r="H109" s="601"/>
      <c r="I109" s="133"/>
      <c r="J109" s="47"/>
    </row>
    <row r="110" spans="1:67" ht="18">
      <c r="A110" s="721"/>
      <c r="B110" s="157"/>
      <c r="C110" s="158"/>
      <c r="D110" s="158"/>
      <c r="E110" s="158"/>
      <c r="F110" s="158"/>
      <c r="G110" s="137"/>
      <c r="H110" s="601"/>
      <c r="I110" s="133"/>
      <c r="J110" s="47"/>
    </row>
    <row r="111" spans="1:67" ht="18">
      <c r="A111" s="721"/>
      <c r="B111" s="157"/>
      <c r="C111" s="158" t="s">
        <v>299</v>
      </c>
      <c r="D111" s="705" t="e">
        <f>VLOOKUP(D83,'DD Menu'!K3:M15,3,0)</f>
        <v>#N/A</v>
      </c>
      <c r="E111" s="158"/>
      <c r="F111" s="158"/>
      <c r="G111" s="137"/>
      <c r="H111" s="601"/>
      <c r="I111" s="133"/>
      <c r="J111" s="47"/>
    </row>
    <row r="112" spans="1:67" ht="18">
      <c r="A112" s="721"/>
      <c r="B112" s="157"/>
      <c r="C112" s="158" t="s">
        <v>300</v>
      </c>
      <c r="D112" s="705" t="e">
        <f>VLOOKUP(D83,'DD Menu'!K:N,4,0)</f>
        <v>#N/A</v>
      </c>
      <c r="E112" s="158"/>
      <c r="F112" s="158"/>
      <c r="G112" s="137"/>
      <c r="H112" s="601"/>
      <c r="I112" s="133"/>
      <c r="J112" s="47"/>
    </row>
    <row r="113" spans="1:10" ht="18">
      <c r="A113" s="721"/>
      <c r="B113" s="157"/>
      <c r="C113" s="158" t="s">
        <v>301</v>
      </c>
      <c r="D113" s="758"/>
      <c r="E113" s="152"/>
      <c r="F113" s="158"/>
      <c r="G113" s="137"/>
      <c r="H113" s="601"/>
      <c r="I113" s="133"/>
      <c r="J113" s="47"/>
    </row>
    <row r="114" spans="1:10" ht="18">
      <c r="A114" s="721"/>
      <c r="B114" s="157"/>
      <c r="C114" s="158" t="s">
        <v>302</v>
      </c>
      <c r="D114" s="704"/>
      <c r="E114" s="152"/>
      <c r="F114" s="158"/>
      <c r="G114" s="137"/>
      <c r="H114" s="601"/>
      <c r="I114" s="133"/>
      <c r="J114" s="47"/>
    </row>
    <row r="115" spans="1:10" ht="18">
      <c r="A115" s="721"/>
      <c r="B115" s="157"/>
      <c r="C115" s="158" t="s">
        <v>303</v>
      </c>
      <c r="D115" s="758"/>
      <c r="E115" s="152"/>
      <c r="F115" s="158"/>
      <c r="G115" s="137"/>
      <c r="H115" s="601"/>
      <c r="I115" s="133"/>
      <c r="J115" s="47"/>
    </row>
    <row r="116" spans="1:10" ht="18">
      <c r="A116" s="721"/>
      <c r="B116" s="157"/>
      <c r="C116" s="158" t="s">
        <v>304</v>
      </c>
      <c r="D116" s="758"/>
      <c r="E116" s="152"/>
      <c r="F116" s="158"/>
      <c r="G116" s="137"/>
      <c r="H116" s="601"/>
      <c r="I116" s="133"/>
      <c r="J116" s="47"/>
    </row>
    <row r="117" spans="1:10" ht="18">
      <c r="A117" s="721"/>
      <c r="B117" s="157"/>
      <c r="C117" s="158"/>
      <c r="D117" s="158"/>
      <c r="E117" s="152"/>
      <c r="F117" s="158"/>
      <c r="G117" s="137"/>
      <c r="H117" s="601"/>
      <c r="I117" s="133"/>
      <c r="J117" s="47"/>
    </row>
    <row r="118" spans="1:10" ht="18">
      <c r="A118" s="721"/>
      <c r="B118" s="157"/>
      <c r="C118" s="158" t="s">
        <v>305</v>
      </c>
      <c r="D118" s="507"/>
      <c r="E118" s="747"/>
      <c r="F118" s="158"/>
      <c r="G118" s="137"/>
      <c r="H118" s="601"/>
      <c r="I118" s="133"/>
      <c r="J118" s="47"/>
    </row>
    <row r="119" spans="1:10" ht="18">
      <c r="A119" s="721"/>
      <c r="B119" s="157"/>
      <c r="C119" s="158"/>
      <c r="D119" s="158"/>
      <c r="E119" s="158"/>
      <c r="F119" s="158"/>
      <c r="G119" s="137"/>
      <c r="H119" s="601"/>
      <c r="I119" s="133"/>
      <c r="J119" s="47"/>
    </row>
    <row r="120" spans="1:10" s="182" customFormat="1" ht="18">
      <c r="A120" s="721"/>
      <c r="B120" s="180"/>
      <c r="C120" s="160" t="s">
        <v>306</v>
      </c>
      <c r="D120" s="601"/>
      <c r="E120" s="601"/>
      <c r="F120" s="601"/>
      <c r="G120" s="159"/>
      <c r="H120" s="158"/>
      <c r="I120" s="133"/>
      <c r="J120" s="181"/>
    </row>
    <row r="121" spans="1:10" ht="17.5">
      <c r="A121" s="721"/>
      <c r="B121" s="157"/>
      <c r="D121" s="158"/>
      <c r="E121" s="158"/>
      <c r="F121" s="158"/>
      <c r="G121" s="159"/>
      <c r="H121" s="158"/>
      <c r="I121" s="133"/>
      <c r="J121" s="47"/>
    </row>
    <row r="122" spans="1:10" ht="18">
      <c r="A122" s="721"/>
      <c r="B122" s="157"/>
      <c r="C122" s="152" t="s">
        <v>307</v>
      </c>
      <c r="D122" s="759">
        <f>'Product Info'!D128</f>
        <v>0</v>
      </c>
      <c r="E122" s="152"/>
      <c r="F122" s="601"/>
      <c r="G122" s="159"/>
      <c r="H122" s="158"/>
      <c r="I122" s="133"/>
      <c r="J122" s="47"/>
    </row>
    <row r="123" spans="1:10" ht="17.5">
      <c r="A123" s="721"/>
      <c r="B123" s="157"/>
      <c r="C123" s="158"/>
      <c r="D123" s="183"/>
      <c r="E123" s="158"/>
      <c r="F123" s="165"/>
      <c r="G123" s="164"/>
      <c r="H123" s="165"/>
      <c r="I123" s="133"/>
      <c r="J123" s="47"/>
    </row>
    <row r="124" spans="1:10" ht="17.5">
      <c r="A124" s="721"/>
      <c r="B124" s="26"/>
      <c r="C124" s="152" t="s">
        <v>308</v>
      </c>
      <c r="D124" s="58"/>
      <c r="E124" s="158"/>
      <c r="F124" s="165"/>
      <c r="G124" s="164"/>
      <c r="H124" s="165"/>
      <c r="I124" s="133"/>
      <c r="J124" s="120" t="str">
        <f>IF(D124="","Blank",1)</f>
        <v>Blank</v>
      </c>
    </row>
    <row r="125" spans="1:10" ht="17.5">
      <c r="A125" s="721"/>
      <c r="B125" s="26"/>
      <c r="C125" s="152" t="s">
        <v>309</v>
      </c>
      <c r="D125" s="58"/>
      <c r="E125" s="158"/>
      <c r="F125" s="165"/>
      <c r="G125" s="164"/>
      <c r="H125" s="165"/>
      <c r="I125" s="133"/>
      <c r="J125" s="120" t="str">
        <f>IF(D125="","Blank",1)</f>
        <v>Blank</v>
      </c>
    </row>
    <row r="126" spans="1:10" ht="19.5" customHeight="1">
      <c r="A126" s="721"/>
      <c r="B126" s="157"/>
      <c r="C126" s="152"/>
      <c r="D126" s="183"/>
      <c r="E126" s="184"/>
      <c r="F126" s="184"/>
      <c r="G126" s="602"/>
      <c r="H126" s="144"/>
      <c r="I126" s="133"/>
      <c r="J126" s="47"/>
    </row>
    <row r="127" spans="1:10" ht="17.5">
      <c r="A127" s="721"/>
      <c r="B127" s="157"/>
      <c r="C127" s="152" t="s">
        <v>310</v>
      </c>
      <c r="D127" s="759">
        <f>'Product Info'!D136</f>
        <v>0</v>
      </c>
      <c r="E127" s="967"/>
      <c r="F127" s="968"/>
      <c r="G127" s="969"/>
      <c r="H127" s="185"/>
      <c r="I127" s="133"/>
      <c r="J127" s="47"/>
    </row>
    <row r="128" spans="1:10" ht="17.5">
      <c r="A128" s="721"/>
      <c r="B128" s="157"/>
      <c r="C128" s="152" t="s">
        <v>128</v>
      </c>
      <c r="D128" s="759">
        <f>'Product Info'!D138</f>
        <v>0</v>
      </c>
      <c r="E128" s="970"/>
      <c r="F128" s="968"/>
      <c r="G128" s="969"/>
      <c r="H128" s="185"/>
      <c r="I128" s="133"/>
      <c r="J128" s="47"/>
    </row>
    <row r="129" spans="1:12" ht="17.5">
      <c r="A129" s="721"/>
      <c r="B129" s="157"/>
      <c r="C129" s="152" t="s">
        <v>129</v>
      </c>
      <c r="D129" s="710">
        <f>'Product Info'!D140</f>
        <v>0</v>
      </c>
      <c r="E129" s="186"/>
      <c r="F129" s="186"/>
      <c r="G129" s="164"/>
      <c r="H129" s="165"/>
      <c r="I129" s="133"/>
      <c r="J129" s="47"/>
    </row>
    <row r="130" spans="1:12" ht="17.5">
      <c r="A130" s="721"/>
      <c r="B130" s="157"/>
      <c r="C130" s="158"/>
      <c r="D130" s="158"/>
      <c r="E130" s="158"/>
      <c r="F130" s="165"/>
      <c r="G130" s="164"/>
      <c r="H130" s="165"/>
      <c r="I130" s="133"/>
      <c r="J130" s="47"/>
    </row>
    <row r="131" spans="1:12" ht="17.5">
      <c r="A131" s="721"/>
      <c r="B131" s="157"/>
      <c r="C131" s="187" t="s">
        <v>311</v>
      </c>
      <c r="D131" s="188"/>
      <c r="E131" s="188"/>
      <c r="F131" s="165"/>
      <c r="G131" s="164"/>
      <c r="H131" s="165"/>
      <c r="I131" s="133"/>
      <c r="J131" s="47"/>
    </row>
    <row r="132" spans="1:12" ht="17.5">
      <c r="A132" s="721"/>
      <c r="B132" s="157"/>
      <c r="C132" s="187" t="s">
        <v>312</v>
      </c>
      <c r="D132" s="188"/>
      <c r="E132" s="188"/>
      <c r="F132" s="165"/>
      <c r="G132" s="164"/>
      <c r="H132" s="165"/>
      <c r="I132" s="133"/>
      <c r="J132" s="47"/>
    </row>
    <row r="133" spans="1:12" ht="17.5">
      <c r="A133" s="721"/>
      <c r="B133" s="157"/>
      <c r="C133" s="187" t="s">
        <v>313</v>
      </c>
      <c r="D133" s="188"/>
      <c r="E133" s="188"/>
      <c r="F133" s="165"/>
      <c r="G133" s="164"/>
      <c r="H133" s="165"/>
      <c r="I133" s="133"/>
      <c r="J133" s="47"/>
    </row>
    <row r="134" spans="1:12" ht="18" thickBot="1">
      <c r="A134" s="721"/>
      <c r="B134" s="157"/>
      <c r="C134" s="158"/>
      <c r="D134" s="158"/>
      <c r="E134" s="158"/>
      <c r="F134" s="165"/>
      <c r="G134" s="164"/>
      <c r="H134" s="165"/>
      <c r="I134" s="133"/>
      <c r="J134" s="47"/>
    </row>
    <row r="135" spans="1:12" ht="18">
      <c r="A135" s="721"/>
      <c r="B135" s="121"/>
      <c r="C135" s="189"/>
      <c r="D135" s="190" t="s">
        <v>314</v>
      </c>
      <c r="E135" s="189"/>
      <c r="F135" s="191"/>
      <c r="G135" s="192"/>
      <c r="H135" s="165"/>
      <c r="I135" s="133"/>
      <c r="J135" s="47"/>
    </row>
    <row r="136" spans="1:12" ht="17.5">
      <c r="A136" s="721"/>
      <c r="B136" s="157"/>
      <c r="C136" s="158"/>
      <c r="D136" s="962" t="str">
        <f>IF(D124="Yes","Please enter amounts to include in cost","")</f>
        <v/>
      </c>
      <c r="E136" s="158"/>
      <c r="F136" s="165"/>
      <c r="G136" s="164"/>
      <c r="H136" s="165"/>
      <c r="I136" s="133"/>
      <c r="J136" s="47"/>
    </row>
    <row r="137" spans="1:12" ht="17.5">
      <c r="A137" s="721"/>
      <c r="B137" s="157"/>
      <c r="C137" s="158"/>
      <c r="D137" s="962"/>
      <c r="E137" s="158"/>
      <c r="F137" s="165"/>
      <c r="G137" s="164"/>
      <c r="H137" s="165"/>
      <c r="I137" s="133"/>
      <c r="J137" s="47"/>
    </row>
    <row r="138" spans="1:12" ht="20.25" customHeight="1">
      <c r="A138" s="721"/>
      <c r="B138" s="157"/>
      <c r="C138" s="601" t="s">
        <v>315</v>
      </c>
      <c r="D138" s="601"/>
      <c r="E138" s="158"/>
      <c r="G138" s="531"/>
      <c r="H138" s="120"/>
      <c r="I138" s="133"/>
    </row>
    <row r="139" spans="1:12" ht="17.5">
      <c r="A139" s="721"/>
      <c r="B139" s="385"/>
      <c r="C139" s="219" t="s">
        <v>316</v>
      </c>
      <c r="D139" s="58"/>
      <c r="E139" s="960" t="s">
        <v>317</v>
      </c>
      <c r="G139" s="530"/>
      <c r="H139" s="165"/>
      <c r="I139" s="133"/>
      <c r="J139" s="687">
        <f>IF(L139="ok",1,0)</f>
        <v>0</v>
      </c>
      <c r="L139" s="44" t="str">
        <f>IF(AND(D124="Yes",SUM(D139:D140)=D127),"ok",IF(AND(D124="No",SUM(D139:D140)=0),"ok",""))</f>
        <v/>
      </c>
    </row>
    <row r="140" spans="1:12" ht="17.5">
      <c r="A140" s="721"/>
      <c r="B140" s="385"/>
      <c r="C140" s="219" t="s">
        <v>318</v>
      </c>
      <c r="D140" s="58"/>
      <c r="E140" s="960"/>
      <c r="F140" s="664"/>
      <c r="G140" s="164"/>
      <c r="H140" s="165"/>
      <c r="I140" s="133"/>
      <c r="J140" s="47"/>
      <c r="L140" s="193"/>
    </row>
    <row r="141" spans="1:12" ht="17.5">
      <c r="A141" s="721"/>
      <c r="B141" s="385"/>
      <c r="C141" s="219" t="s">
        <v>319</v>
      </c>
      <c r="D141" s="711"/>
      <c r="E141" s="614" t="s">
        <v>320</v>
      </c>
      <c r="F141" s="165"/>
      <c r="G141" s="164"/>
      <c r="H141" s="165"/>
      <c r="I141" s="133"/>
      <c r="J141" s="47"/>
      <c r="L141" s="193"/>
    </row>
    <row r="142" spans="1:12" ht="18" thickBot="1">
      <c r="A142" s="721"/>
      <c r="B142" s="194"/>
      <c r="C142" s="195"/>
      <c r="D142" s="195"/>
      <c r="E142" s="195"/>
      <c r="F142" s="196"/>
      <c r="G142" s="197"/>
      <c r="H142" s="165"/>
      <c r="I142" s="133"/>
      <c r="J142" s="47"/>
    </row>
    <row r="143" spans="1:12" ht="18">
      <c r="A143" s="721"/>
      <c r="B143" s="121"/>
      <c r="C143" s="189"/>
      <c r="D143" s="198" t="s">
        <v>321</v>
      </c>
      <c r="E143" s="189"/>
      <c r="F143" s="191"/>
      <c r="G143" s="192"/>
      <c r="H143" s="165"/>
      <c r="I143" s="133"/>
      <c r="J143" s="47"/>
    </row>
    <row r="144" spans="1:12" ht="18.75" customHeight="1">
      <c r="A144" s="721"/>
      <c r="B144" s="157"/>
      <c r="C144" s="158"/>
      <c r="D144" s="601"/>
      <c r="G144" s="665"/>
      <c r="H144" s="165"/>
      <c r="I144" s="133"/>
      <c r="J144" s="47"/>
    </row>
    <row r="145" spans="1:12" ht="18.75" customHeight="1">
      <c r="A145" s="721"/>
      <c r="B145" s="157"/>
      <c r="C145" s="158"/>
      <c r="D145" s="966" t="str">
        <f>IF(D125="Yes","Please enter amounts to be held off-line","")</f>
        <v/>
      </c>
      <c r="G145" s="665"/>
      <c r="H145" s="165"/>
      <c r="I145" s="133"/>
      <c r="J145" s="47"/>
    </row>
    <row r="146" spans="1:12" ht="18">
      <c r="A146" s="721"/>
      <c r="B146" s="157"/>
      <c r="C146" s="158"/>
      <c r="D146" s="966"/>
      <c r="E146" s="667"/>
      <c r="G146" s="665"/>
      <c r="H146" s="165"/>
      <c r="I146" s="133"/>
      <c r="J146" s="47"/>
    </row>
    <row r="147" spans="1:12" ht="18">
      <c r="A147" s="721"/>
      <c r="B147" s="157"/>
      <c r="C147" s="601" t="s">
        <v>322</v>
      </c>
      <c r="D147" s="158"/>
      <c r="E147" s="158"/>
      <c r="F147" s="160" t="s">
        <v>323</v>
      </c>
      <c r="G147" s="159"/>
      <c r="H147" s="158"/>
      <c r="I147" s="133"/>
      <c r="J147" s="47"/>
    </row>
    <row r="148" spans="1:12" ht="17.5">
      <c r="A148" s="721"/>
      <c r="B148" s="385"/>
      <c r="C148" s="399" t="s">
        <v>324</v>
      </c>
      <c r="D148" s="58"/>
      <c r="E148" s="960" t="s">
        <v>325</v>
      </c>
      <c r="F148" s="10"/>
      <c r="G148" s="159"/>
      <c r="H148" s="158"/>
      <c r="I148" s="133"/>
      <c r="J148" s="47"/>
    </row>
    <row r="149" spans="1:12" ht="17.5">
      <c r="A149" s="721"/>
      <c r="B149" s="385"/>
      <c r="C149" s="219" t="s">
        <v>326</v>
      </c>
      <c r="D149" s="58"/>
      <c r="E149" s="960"/>
      <c r="F149" s="11"/>
      <c r="G149" s="159"/>
      <c r="H149" s="158"/>
      <c r="I149" s="133"/>
      <c r="J149" s="687">
        <f>IF(L149="ok",1,0)</f>
        <v>0</v>
      </c>
      <c r="L149" s="44" t="str">
        <f>IF(AND(D125="Yes",SUM(D148:D149)=D128),"ok",IF(AND(D125="No",SUM(D148:D149)=0),"ok",""))</f>
        <v/>
      </c>
    </row>
    <row r="150" spans="1:12" ht="17.5">
      <c r="A150" s="721"/>
      <c r="B150" s="385"/>
      <c r="C150" s="219" t="s">
        <v>327</v>
      </c>
      <c r="D150" s="58"/>
      <c r="E150" s="614" t="s">
        <v>328</v>
      </c>
      <c r="F150" s="10"/>
      <c r="G150" s="199"/>
      <c r="H150" s="120"/>
      <c r="I150" s="133"/>
      <c r="J150" s="47"/>
    </row>
    <row r="151" spans="1:12" ht="17.5">
      <c r="A151" s="721"/>
      <c r="B151" s="385"/>
      <c r="C151" s="219"/>
      <c r="D151" s="397"/>
      <c r="E151" s="152"/>
      <c r="F151" s="403"/>
      <c r="G151" s="159"/>
      <c r="H151" s="158"/>
      <c r="I151" s="133"/>
      <c r="J151" s="47"/>
    </row>
    <row r="152" spans="1:12" ht="17.5">
      <c r="A152" s="721"/>
      <c r="B152" s="385"/>
      <c r="C152" s="219" t="s">
        <v>329</v>
      </c>
      <c r="D152" s="58"/>
      <c r="E152" s="158"/>
      <c r="F152" s="11"/>
      <c r="G152" s="159"/>
      <c r="H152" s="158"/>
      <c r="I152" s="133"/>
      <c r="J152" s="47"/>
    </row>
    <row r="153" spans="1:12" ht="18">
      <c r="A153" s="721"/>
      <c r="B153" s="157"/>
      <c r="C153" s="152"/>
      <c r="D153" s="712"/>
      <c r="E153" s="158"/>
      <c r="F153" s="158"/>
      <c r="G153" s="159"/>
      <c r="H153" s="158"/>
      <c r="I153" s="133"/>
      <c r="J153" s="47"/>
    </row>
    <row r="154" spans="1:12" ht="18">
      <c r="A154" s="721"/>
      <c r="B154" s="157"/>
      <c r="C154" s="288" t="s">
        <v>330</v>
      </c>
      <c r="D154" s="666"/>
      <c r="E154" s="158"/>
      <c r="F154" s="160" t="s">
        <v>323</v>
      </c>
      <c r="G154" s="159"/>
      <c r="H154" s="158"/>
      <c r="I154" s="133"/>
      <c r="J154" s="47"/>
    </row>
    <row r="155" spans="1:12" ht="17.5">
      <c r="A155" s="721"/>
      <c r="B155" s="157"/>
      <c r="C155" s="219" t="s">
        <v>331</v>
      </c>
      <c r="D155" s="58"/>
      <c r="E155" s="158"/>
      <c r="F155" s="10"/>
      <c r="G155" s="159"/>
      <c r="H155" s="158"/>
      <c r="I155" s="133"/>
      <c r="J155" s="47"/>
    </row>
    <row r="156" spans="1:12" ht="17.5">
      <c r="A156" s="721"/>
      <c r="B156" s="157"/>
      <c r="C156" s="219" t="s">
        <v>332</v>
      </c>
      <c r="D156" s="58"/>
      <c r="E156" s="158"/>
      <c r="F156" s="11"/>
      <c r="G156" s="159"/>
      <c r="H156" s="158"/>
      <c r="I156" s="133"/>
      <c r="J156" s="47"/>
    </row>
    <row r="157" spans="1:12" ht="17.5">
      <c r="A157" s="721"/>
      <c r="B157" s="157"/>
      <c r="C157" s="219" t="s">
        <v>333</v>
      </c>
      <c r="D157" s="58"/>
      <c r="E157" s="158"/>
      <c r="F157" s="11"/>
      <c r="G157" s="159"/>
      <c r="H157" s="158"/>
      <c r="I157" s="133"/>
      <c r="J157" s="47"/>
    </row>
    <row r="158" spans="1:12" ht="17.5">
      <c r="A158" s="721"/>
      <c r="B158" s="157"/>
      <c r="C158" s="219" t="s">
        <v>129</v>
      </c>
      <c r="D158" s="58"/>
      <c r="E158" s="158"/>
      <c r="F158" s="11"/>
      <c r="G158" s="159"/>
      <c r="H158" s="158"/>
      <c r="I158" s="133"/>
      <c r="J158" s="47"/>
    </row>
    <row r="159" spans="1:12" ht="17.5">
      <c r="A159" s="721"/>
      <c r="B159" s="157"/>
      <c r="C159" s="158"/>
      <c r="D159" s="158"/>
      <c r="E159" s="158"/>
      <c r="F159" s="158"/>
      <c r="G159" s="159"/>
      <c r="H159" s="158"/>
      <c r="I159" s="133"/>
      <c r="J159" s="47"/>
    </row>
    <row r="160" spans="1:12" ht="18" thickBot="1">
      <c r="A160" s="721"/>
      <c r="B160" s="194"/>
      <c r="C160" s="195"/>
      <c r="D160" s="195"/>
      <c r="E160" s="195"/>
      <c r="F160" s="195"/>
      <c r="G160" s="200"/>
      <c r="H160" s="158"/>
      <c r="I160" s="133"/>
      <c r="J160" s="47"/>
    </row>
    <row r="161" spans="1:11" ht="18" hidden="1" thickBot="1">
      <c r="A161" s="721"/>
      <c r="B161" s="603"/>
      <c r="C161" s="348"/>
      <c r="D161" s="348"/>
      <c r="E161" s="348"/>
      <c r="F161" s="348"/>
      <c r="G161" s="349"/>
      <c r="H161" s="158"/>
      <c r="I161" s="133"/>
      <c r="J161" s="47"/>
    </row>
    <row r="162" spans="1:11" ht="18.5" hidden="1" thickBot="1">
      <c r="A162" s="721"/>
      <c r="B162" s="603"/>
      <c r="C162" s="350" t="s">
        <v>334</v>
      </c>
      <c r="D162" s="603"/>
      <c r="E162" s="603"/>
      <c r="F162" s="603"/>
      <c r="G162" s="349"/>
      <c r="H162" s="158"/>
      <c r="I162" s="133"/>
      <c r="J162" s="47"/>
    </row>
    <row r="163" spans="1:11" ht="18" hidden="1" thickBot="1">
      <c r="A163" s="721"/>
      <c r="B163" s="603"/>
      <c r="C163" s="603"/>
      <c r="D163" s="351"/>
      <c r="E163" s="351"/>
      <c r="F163" s="348"/>
      <c r="G163" s="349"/>
      <c r="H163" s="158"/>
      <c r="I163" s="133"/>
      <c r="J163" s="47"/>
    </row>
    <row r="164" spans="1:11" s="182" customFormat="1" ht="18.5" hidden="1" thickBot="1">
      <c r="A164" s="721"/>
      <c r="B164" s="352"/>
      <c r="C164" s="352"/>
      <c r="D164" s="348" t="s">
        <v>335</v>
      </c>
      <c r="E164" s="353" t="s">
        <v>66</v>
      </c>
      <c r="F164" s="354" t="s">
        <v>336</v>
      </c>
      <c r="G164" s="348"/>
      <c r="H164" s="158"/>
      <c r="I164" s="133"/>
      <c r="J164" s="402">
        <v>1</v>
      </c>
      <c r="K164" s="181">
        <f>IF(AND(L36=1,E164="Yes"),1,IF(L36=0,1,0))</f>
        <v>1</v>
      </c>
    </row>
    <row r="165" spans="1:11" s="182" customFormat="1" ht="18.5" hidden="1" thickBot="1">
      <c r="A165" s="721"/>
      <c r="B165" s="352"/>
      <c r="C165" s="348"/>
      <c r="D165" s="348"/>
      <c r="E165" s="355"/>
      <c r="F165" s="348"/>
      <c r="G165" s="348"/>
      <c r="H165" s="158"/>
      <c r="I165" s="133"/>
      <c r="J165" s="181"/>
    </row>
    <row r="166" spans="1:11" s="182" customFormat="1" ht="18.5" hidden="1" thickBot="1">
      <c r="A166" s="721"/>
      <c r="B166" s="352"/>
      <c r="C166" s="348"/>
      <c r="D166" s="354" t="s">
        <v>337</v>
      </c>
      <c r="E166" s="355"/>
      <c r="F166" s="348"/>
      <c r="G166" s="348"/>
      <c r="H166" s="158"/>
      <c r="I166" s="133"/>
      <c r="J166" s="181"/>
    </row>
    <row r="167" spans="1:11" s="182" customFormat="1" ht="18" hidden="1" thickBot="1">
      <c r="A167" s="721"/>
      <c r="B167" s="352"/>
      <c r="C167" s="615"/>
      <c r="D167" s="954"/>
      <c r="E167" s="955"/>
      <c r="F167" s="955"/>
      <c r="G167" s="955"/>
      <c r="H167" s="158"/>
      <c r="I167" s="133"/>
      <c r="J167" s="181"/>
    </row>
    <row r="168" spans="1:11" ht="18" hidden="1" thickBot="1">
      <c r="A168" s="721"/>
      <c r="B168" s="603"/>
      <c r="C168" s="348"/>
      <c r="D168" s="356" t="s">
        <v>338</v>
      </c>
      <c r="E168" s="357"/>
      <c r="F168" s="348"/>
      <c r="G168" s="348"/>
      <c r="H168" s="158"/>
      <c r="I168" s="133"/>
      <c r="J168" s="47"/>
    </row>
    <row r="169" spans="1:11" ht="18" hidden="1" thickBot="1">
      <c r="A169" s="721"/>
      <c r="B169" s="603"/>
      <c r="C169" s="616"/>
      <c r="D169" s="348" t="s">
        <v>339</v>
      </c>
      <c r="E169" s="358"/>
      <c r="F169" s="603"/>
      <c r="G169" s="348"/>
      <c r="H169" s="158"/>
      <c r="I169" s="133"/>
    </row>
    <row r="170" spans="1:11" ht="18" hidden="1" thickBot="1">
      <c r="A170" s="721"/>
      <c r="B170" s="603"/>
      <c r="C170" s="617"/>
      <c r="D170" s="359" t="s">
        <v>340</v>
      </c>
      <c r="E170" s="360"/>
      <c r="F170" s="348"/>
      <c r="G170" s="348"/>
      <c r="H170" s="158"/>
      <c r="I170" s="133"/>
      <c r="J170" s="120">
        <v>1</v>
      </c>
      <c r="K170" s="120">
        <f>IF(OR(L36=0,AND(E164="Yes",E168*1&gt;0,E169&gt;0,E170&lt;&gt;"")),1,0)</f>
        <v>1</v>
      </c>
    </row>
    <row r="171" spans="1:11" ht="18" hidden="1" thickBot="1">
      <c r="A171" s="721"/>
      <c r="B171" s="603"/>
      <c r="C171" s="617"/>
      <c r="D171" s="359"/>
      <c r="E171" s="361"/>
      <c r="F171" s="348"/>
      <c r="G171" s="348"/>
      <c r="H171" s="158"/>
      <c r="I171" s="133"/>
    </row>
    <row r="172" spans="1:11" ht="17.5">
      <c r="A172" s="721"/>
      <c r="B172" s="121"/>
      <c r="C172" s="618"/>
      <c r="D172" s="333"/>
      <c r="E172" s="334"/>
      <c r="F172" s="335"/>
      <c r="G172" s="336"/>
      <c r="H172" s="158"/>
      <c r="I172" s="133"/>
    </row>
    <row r="173" spans="1:11" ht="18">
      <c r="A173" s="721"/>
      <c r="B173" s="157"/>
      <c r="C173" s="619" t="s">
        <v>341</v>
      </c>
      <c r="D173" s="768"/>
      <c r="E173" s="153" t="s">
        <v>258</v>
      </c>
      <c r="F173" s="152"/>
      <c r="G173" s="337"/>
      <c r="H173" s="158"/>
      <c r="I173" s="133"/>
    </row>
    <row r="174" spans="1:11" ht="17.5">
      <c r="A174" s="721"/>
      <c r="B174" s="157"/>
      <c r="C174" s="332" t="s">
        <v>342</v>
      </c>
      <c r="D174" s="290">
        <f>'Allergen Info'!B50</f>
        <v>0</v>
      </c>
      <c r="E174" s="299" t="e">
        <f>VLOOKUP(D174,'DD Menu'!CD:CG,2,0)</f>
        <v>#N/A</v>
      </c>
      <c r="F174" s="152"/>
      <c r="G174" s="337"/>
      <c r="H174" s="158"/>
      <c r="I174" s="133"/>
      <c r="J174" s="120">
        <f>IF(D174=0,1,IF(E174&lt;&gt;"",1,0))</f>
        <v>1</v>
      </c>
    </row>
    <row r="175" spans="1:11" ht="17.5">
      <c r="A175" s="721"/>
      <c r="B175" s="157"/>
      <c r="C175" s="332" t="s">
        <v>343</v>
      </c>
      <c r="D175" s="290">
        <f>'Allergen Info'!B51</f>
        <v>0</v>
      </c>
      <c r="E175" s="299" t="e">
        <f>VLOOKUP(D175,'DD Menu'!CD:CG,3,0)</f>
        <v>#N/A</v>
      </c>
      <c r="F175" s="152"/>
      <c r="G175" s="337"/>
      <c r="H175" s="158"/>
      <c r="I175" s="133"/>
      <c r="J175" s="120">
        <f t="shared" ref="J175:J176" si="8">IF(D175=0,1,IF(E175&lt;&gt;"",1,0))</f>
        <v>1</v>
      </c>
    </row>
    <row r="176" spans="1:11" ht="16.5" customHeight="1">
      <c r="A176" s="721"/>
      <c r="B176" s="157"/>
      <c r="C176" s="332" t="s">
        <v>344</v>
      </c>
      <c r="D176" s="290">
        <f>'Allergen Info'!B52</f>
        <v>0</v>
      </c>
      <c r="E176" s="299" t="e">
        <f>VLOOKUP(D176,'DD Menu'!CD:CG,4,0)</f>
        <v>#N/A</v>
      </c>
      <c r="F176" s="152"/>
      <c r="G176" s="337"/>
      <c r="H176" s="158"/>
      <c r="I176" s="133"/>
      <c r="J176" s="120">
        <f t="shared" si="8"/>
        <v>1</v>
      </c>
    </row>
    <row r="177" spans="1:15" ht="15" customHeight="1">
      <c r="A177" s="721"/>
      <c r="B177" s="157"/>
      <c r="C177" s="152"/>
      <c r="D177" s="768"/>
      <c r="E177" s="152"/>
      <c r="F177" s="152"/>
      <c r="G177" s="337"/>
      <c r="H177" s="158"/>
      <c r="I177" s="133"/>
      <c r="J177" s="47"/>
    </row>
    <row r="178" spans="1:15" ht="17.5">
      <c r="A178" s="721"/>
      <c r="B178" s="157"/>
      <c r="C178" s="332" t="s">
        <v>345</v>
      </c>
      <c r="D178" s="290">
        <f>'Product Info'!D82</f>
        <v>0</v>
      </c>
      <c r="E178" s="766" t="e">
        <f>VLOOKUP(D178,'DD Menu'!BX:CA,2,0)</f>
        <v>#N/A</v>
      </c>
      <c r="F178" s="152"/>
      <c r="G178" s="337"/>
      <c r="H178" s="158"/>
      <c r="I178" s="133"/>
      <c r="J178" s="47"/>
    </row>
    <row r="179" spans="1:15" ht="18">
      <c r="A179" s="721"/>
      <c r="B179" s="157"/>
      <c r="C179" s="332" t="s">
        <v>346</v>
      </c>
      <c r="D179" s="346"/>
      <c r="E179" s="766" t="e">
        <f>VLOOKUP('Product Info'!D82,'DD Menu'!CA3:CB62,2,0)</f>
        <v>#N/A</v>
      </c>
      <c r="F179" s="152"/>
      <c r="G179" s="338"/>
      <c r="H179" s="601"/>
      <c r="I179" s="133"/>
    </row>
    <row r="180" spans="1:15" ht="18.5" thickBot="1">
      <c r="A180" s="721"/>
      <c r="B180" s="194"/>
      <c r="C180" s="195"/>
      <c r="D180" s="339"/>
      <c r="E180" s="195"/>
      <c r="F180" s="340"/>
      <c r="G180" s="200"/>
      <c r="H180" s="158"/>
      <c r="I180" s="133"/>
      <c r="J180" s="47"/>
    </row>
    <row r="181" spans="1:15" s="182" customFormat="1" ht="18">
      <c r="A181" s="721"/>
      <c r="B181" s="180"/>
      <c r="C181" s="160" t="s">
        <v>347</v>
      </c>
      <c r="D181" s="186"/>
      <c r="E181" s="158"/>
      <c r="F181" s="767"/>
      <c r="G181" s="159"/>
      <c r="H181" s="158"/>
      <c r="I181" s="133"/>
      <c r="J181" s="181"/>
    </row>
    <row r="182" spans="1:15" ht="17.5">
      <c r="A182" s="721"/>
      <c r="B182" s="157"/>
      <c r="C182" s="158"/>
      <c r="D182" s="201"/>
      <c r="E182" s="158"/>
      <c r="F182" s="186"/>
      <c r="G182" s="159"/>
      <c r="H182" s="158"/>
      <c r="I182" s="133"/>
      <c r="J182" s="47"/>
    </row>
    <row r="183" spans="1:15" ht="18.75" customHeight="1">
      <c r="A183" s="721"/>
      <c r="B183" s="157"/>
      <c r="C183" s="118" t="s">
        <v>348</v>
      </c>
      <c r="D183" s="347"/>
      <c r="E183" s="158"/>
      <c r="F183" s="186"/>
      <c r="G183" s="159"/>
      <c r="H183" s="158"/>
      <c r="I183" s="133"/>
      <c r="J183" s="120" t="str">
        <f>IF(D183="","Blank",1)</f>
        <v>Blank</v>
      </c>
    </row>
    <row r="184" spans="1:15" ht="17.5">
      <c r="A184" s="721"/>
      <c r="B184" s="26"/>
      <c r="C184" s="400" t="s">
        <v>349</v>
      </c>
      <c r="D184" s="347"/>
      <c r="E184" s="158"/>
      <c r="F184" s="186"/>
      <c r="G184" s="159"/>
      <c r="H184" s="158"/>
      <c r="I184" s="133"/>
      <c r="J184" s="120" t="str">
        <f>IF(D184="","Blank",1)</f>
        <v>Blank</v>
      </c>
    </row>
    <row r="185" spans="1:15" ht="17.5">
      <c r="A185" s="721"/>
      <c r="B185" s="26"/>
      <c r="C185" s="332" t="s">
        <v>204</v>
      </c>
      <c r="D185" s="347"/>
      <c r="G185" s="159"/>
      <c r="H185" s="158"/>
      <c r="I185" s="133"/>
      <c r="J185" s="120" t="str">
        <f t="shared" ref="J185:J186" si="9">IF(D185="","Blank",1)</f>
        <v>Blank</v>
      </c>
    </row>
    <row r="186" spans="1:15" ht="17.5">
      <c r="A186" s="721"/>
      <c r="B186" s="26"/>
      <c r="C186" s="332" t="s">
        <v>350</v>
      </c>
      <c r="D186" s="207"/>
      <c r="E186" s="202" t="e">
        <f>VLOOKUP(D186,'DD Menu 2'!V:W,2,0)</f>
        <v>#N/A</v>
      </c>
      <c r="G186" s="159"/>
      <c r="H186" s="158"/>
      <c r="I186" s="133"/>
      <c r="J186" s="120" t="str">
        <f t="shared" si="9"/>
        <v>Blank</v>
      </c>
    </row>
    <row r="187" spans="1:15" ht="17.5">
      <c r="A187" s="721"/>
      <c r="B187" s="26"/>
      <c r="C187" s="332" t="s">
        <v>352</v>
      </c>
      <c r="D187" s="347"/>
      <c r="F187" s="203"/>
      <c r="G187" s="602"/>
      <c r="H187" s="144"/>
      <c r="I187" s="133"/>
      <c r="J187" s="120" t="str">
        <f t="shared" ref="J187:J188" si="10">IF(D187="","Blank",1)</f>
        <v>Blank</v>
      </c>
      <c r="O187" s="5" t="b">
        <v>0</v>
      </c>
    </row>
    <row r="188" spans="1:15" ht="17.5">
      <c r="A188" s="721"/>
      <c r="B188" s="26"/>
      <c r="C188" s="332" t="s">
        <v>353</v>
      </c>
      <c r="D188" s="347"/>
      <c r="F188" s="203"/>
      <c r="G188" s="602"/>
      <c r="H188" s="144"/>
      <c r="I188" s="133"/>
      <c r="J188" s="120" t="str">
        <f t="shared" si="10"/>
        <v>Blank</v>
      </c>
    </row>
    <row r="189" spans="1:15" ht="14" thickBot="1">
      <c r="A189" s="721"/>
      <c r="B189" s="157"/>
      <c r="C189" s="144"/>
      <c r="D189" s="144"/>
      <c r="E189" s="144"/>
      <c r="F189" s="144"/>
      <c r="G189" s="602"/>
      <c r="H189" s="144"/>
      <c r="I189" s="133"/>
    </row>
    <row r="190" spans="1:15" ht="19.5" thickBot="1">
      <c r="A190" s="721"/>
      <c r="B190" s="157"/>
      <c r="D190" s="208" t="s">
        <v>134</v>
      </c>
      <c r="E190" s="963" t="str">
        <f>N190</f>
        <v>Please tick Check Data</v>
      </c>
      <c r="F190" s="964"/>
      <c r="G190" s="965"/>
      <c r="I190" s="133"/>
      <c r="N190" s="193" t="str">
        <f>IF(O187=TRUE,IFERROR(IF(SUM(J27:J188)&gt;=39,"Complete","Incomplete - Please check fields highlighted in red"),"Incomplete - Please check fields highlighted in red"),"Please tick Check Data")</f>
        <v>Please tick Check Data</v>
      </c>
    </row>
    <row r="191" spans="1:15" ht="38.25" customHeight="1" thickBot="1">
      <c r="A191" s="721"/>
      <c r="B191" s="194"/>
      <c r="C191" s="28"/>
      <c r="D191" s="956" t="str">
        <f>IF(E190="Complete","Please save to New Product Forms and add to setup log ","")</f>
        <v/>
      </c>
      <c r="E191" s="957"/>
      <c r="F191" s="957"/>
      <c r="G191" s="958"/>
      <c r="H191" s="28"/>
      <c r="I191" s="133"/>
      <c r="K191" t="str">
        <f>E190</f>
        <v>Please tick Check Data</v>
      </c>
      <c r="N191" s="193"/>
    </row>
    <row r="192" spans="1:15" ht="19.5" customHeight="1" thickBot="1">
      <c r="A192" s="722"/>
      <c r="B192" s="204"/>
      <c r="C192" s="204"/>
      <c r="D192" s="204"/>
      <c r="E192" s="204"/>
      <c r="F192" s="204"/>
      <c r="G192" s="204"/>
      <c r="H192" s="204"/>
      <c r="I192" s="205"/>
    </row>
    <row r="195" spans="3:7" ht="18">
      <c r="C195" s="961" t="s">
        <v>10722</v>
      </c>
      <c r="D195" s="961"/>
      <c r="E195" s="961"/>
      <c r="F195" s="961"/>
      <c r="G195" s="961"/>
    </row>
    <row r="197" spans="3:7" ht="12.75" customHeight="1">
      <c r="C197" s="3"/>
    </row>
    <row r="198" spans="3:7" ht="12.75" customHeight="1">
      <c r="C198" s="3"/>
    </row>
    <row r="199" spans="3:7" ht="12.75" customHeight="1">
      <c r="C199" s="3"/>
    </row>
    <row r="200" spans="3:7" ht="12.75" customHeight="1">
      <c r="C200" s="3"/>
      <c r="E200" s="6"/>
    </row>
    <row r="201" spans="3:7" ht="12.75" customHeight="1">
      <c r="C201" s="3"/>
    </row>
    <row r="202" spans="3:7" ht="12.75" customHeight="1">
      <c r="C202" s="3"/>
      <c r="D202" s="6"/>
    </row>
    <row r="203" spans="3:7" ht="12.75" customHeight="1">
      <c r="C203" s="3"/>
    </row>
    <row r="204" spans="3:7" ht="12.75" customHeight="1">
      <c r="C204" s="3"/>
      <c r="D204" s="6"/>
    </row>
    <row r="205" spans="3:7" ht="12.75" customHeight="1"/>
    <row r="206" spans="3:7" ht="12.75" customHeight="1">
      <c r="C206" s="3"/>
      <c r="D206" s="6"/>
    </row>
    <row r="207" spans="3:7" ht="12.75" customHeight="1"/>
    <row r="208" spans="3:7" ht="12.75" customHeight="1"/>
    <row r="209" spans="3:6" ht="12.75" customHeight="1">
      <c r="C209" s="532" t="s">
        <v>354</v>
      </c>
      <c r="D209" s="532"/>
      <c r="E209" s="532"/>
    </row>
    <row r="210" spans="3:6" ht="12.75" customHeight="1">
      <c r="C210" s="532"/>
      <c r="D210" s="532"/>
      <c r="E210" s="532"/>
    </row>
    <row r="211" spans="3:6" ht="13.5" customHeight="1" thickBot="1"/>
    <row r="212" spans="3:6" ht="18" customHeight="1">
      <c r="C212" s="945"/>
      <c r="D212" s="946"/>
      <c r="E212" s="946"/>
      <c r="F212" s="947"/>
    </row>
    <row r="213" spans="3:6">
      <c r="C213" s="948"/>
      <c r="D213" s="949"/>
      <c r="E213" s="949"/>
      <c r="F213" s="950"/>
    </row>
    <row r="214" spans="3:6">
      <c r="C214" s="948"/>
      <c r="D214" s="949"/>
      <c r="E214" s="949"/>
      <c r="F214" s="950"/>
    </row>
    <row r="215" spans="3:6">
      <c r="C215" s="948"/>
      <c r="D215" s="949"/>
      <c r="E215" s="949"/>
      <c r="F215" s="950"/>
    </row>
    <row r="216" spans="3:6">
      <c r="C216" s="948"/>
      <c r="D216" s="949"/>
      <c r="E216" s="949"/>
      <c r="F216" s="950"/>
    </row>
    <row r="217" spans="3:6">
      <c r="C217" s="948"/>
      <c r="D217" s="949"/>
      <c r="E217" s="949"/>
      <c r="F217" s="950"/>
    </row>
    <row r="218" spans="3:6">
      <c r="C218" s="948"/>
      <c r="D218" s="949"/>
      <c r="E218" s="949"/>
      <c r="F218" s="950"/>
    </row>
    <row r="219" spans="3:6">
      <c r="C219" s="948"/>
      <c r="D219" s="949"/>
      <c r="E219" s="949"/>
      <c r="F219" s="950"/>
    </row>
    <row r="220" spans="3:6">
      <c r="C220" s="948"/>
      <c r="D220" s="949"/>
      <c r="E220" s="949"/>
      <c r="F220" s="950"/>
    </row>
    <row r="221" spans="3:6">
      <c r="C221" s="948"/>
      <c r="D221" s="949"/>
      <c r="E221" s="949"/>
      <c r="F221" s="950"/>
    </row>
    <row r="222" spans="3:6">
      <c r="C222" s="948"/>
      <c r="D222" s="949"/>
      <c r="E222" s="949"/>
      <c r="F222" s="950"/>
    </row>
    <row r="223" spans="3:6">
      <c r="C223" s="948"/>
      <c r="D223" s="949"/>
      <c r="E223" s="949"/>
      <c r="F223" s="950"/>
    </row>
    <row r="224" spans="3:6">
      <c r="C224" s="948"/>
      <c r="D224" s="949"/>
      <c r="E224" s="949"/>
      <c r="F224" s="950"/>
    </row>
    <row r="225" spans="3:6">
      <c r="C225" s="948"/>
      <c r="D225" s="949"/>
      <c r="E225" s="949"/>
      <c r="F225" s="950"/>
    </row>
    <row r="226" spans="3:6">
      <c r="C226" s="948"/>
      <c r="D226" s="949"/>
      <c r="E226" s="949"/>
      <c r="F226" s="950"/>
    </row>
    <row r="227" spans="3:6">
      <c r="C227" s="948"/>
      <c r="D227" s="949"/>
      <c r="E227" s="949"/>
      <c r="F227" s="950"/>
    </row>
    <row r="228" spans="3:6">
      <c r="C228" s="948"/>
      <c r="D228" s="949"/>
      <c r="E228" s="949"/>
      <c r="F228" s="950"/>
    </row>
    <row r="229" spans="3:6" ht="13" thickBot="1">
      <c r="C229" s="951"/>
      <c r="D229" s="952"/>
      <c r="E229" s="952"/>
      <c r="F229" s="953"/>
    </row>
    <row r="234" spans="3:6">
      <c r="C234" s="4"/>
    </row>
    <row r="235" spans="3:6">
      <c r="C235" s="4"/>
    </row>
    <row r="349" spans="7:7" ht="18.75" customHeight="1"/>
    <row r="350" spans="7:7" ht="2.25" customHeight="1">
      <c r="G350">
        <v>23550</v>
      </c>
    </row>
  </sheetData>
  <sheetProtection algorithmName="SHA-512" hashValue="YzpD+uYo0ajjIaUtGhqtRsIg+zxAUJ1gx3bc39z7kClzuOYjhCbL76YtYnGin9XJlzcjPQPa64LLwTuhA/rxGg==" saltValue="4TgiKMmQ4KEtdjcWGgQYwQ==" spinCount="100000" sheet="1" selectLockedCells="1"/>
  <dataConsolidate/>
  <mergeCells count="29">
    <mergeCell ref="D4:F4"/>
    <mergeCell ref="D5:F5"/>
    <mergeCell ref="D7:F8"/>
    <mergeCell ref="D18:E20"/>
    <mergeCell ref="D21:D22"/>
    <mergeCell ref="D29:E29"/>
    <mergeCell ref="C55:C56"/>
    <mergeCell ref="F80:G81"/>
    <mergeCell ref="F85:G86"/>
    <mergeCell ref="D23:F24"/>
    <mergeCell ref="F82:G82"/>
    <mergeCell ref="E31:E32"/>
    <mergeCell ref="F31:G32"/>
    <mergeCell ref="F27:G27"/>
    <mergeCell ref="C62:E62"/>
    <mergeCell ref="C63:E63"/>
    <mergeCell ref="C64:D64"/>
    <mergeCell ref="C212:F229"/>
    <mergeCell ref="D167:G167"/>
    <mergeCell ref="D191:G191"/>
    <mergeCell ref="C101:C107"/>
    <mergeCell ref="E139:E140"/>
    <mergeCell ref="E148:E149"/>
    <mergeCell ref="C195:G195"/>
    <mergeCell ref="D136:D137"/>
    <mergeCell ref="E190:G190"/>
    <mergeCell ref="D145:D146"/>
    <mergeCell ref="E127:G128"/>
    <mergeCell ref="D101:F107"/>
  </mergeCells>
  <phoneticPr fontId="17" type="noConversion"/>
  <conditionalFormatting sqref="C64 D124:D125">
    <cfRule type="containsBlanks" dxfId="60" priority="26">
      <formula>LEN(TRIM(C64))=0</formula>
    </cfRule>
  </conditionalFormatting>
  <conditionalFormatting sqref="C30:F30">
    <cfRule type="expression" dxfId="59" priority="57">
      <formula>IF($L$27="blank",1,0)</formula>
    </cfRule>
  </conditionalFormatting>
  <conditionalFormatting sqref="C162:F162">
    <cfRule type="expression" dxfId="58" priority="470">
      <formula>IF(#REF!="Yes",0,1)</formula>
    </cfRule>
    <cfRule type="expression" dxfId="57" priority="321">
      <formula>IF(#REF!="Other",0,1)</formula>
    </cfRule>
  </conditionalFormatting>
  <conditionalFormatting sqref="C167:G168 C169:D169 G169 C170:G172 C173:D176 F173:G176 C177:G179">
    <cfRule type="expression" dxfId="56" priority="55">
      <formula>IF($K$27="blank",1,0)</formula>
    </cfRule>
  </conditionalFormatting>
  <conditionalFormatting sqref="D4:D6 D9:D17 D21">
    <cfRule type="cellIs" dxfId="55" priority="15" operator="equal">
      <formula>"Incomplete - Please check fields highlighted in red"</formula>
    </cfRule>
    <cfRule type="cellIs" dxfId="54" priority="16" operator="equal">
      <formula>"Please tick Check Data"</formula>
    </cfRule>
    <cfRule type="cellIs" dxfId="53" priority="17" operator="equal">
      <formula>"Complete"</formula>
    </cfRule>
  </conditionalFormatting>
  <conditionalFormatting sqref="D23 D25">
    <cfRule type="cellIs" dxfId="52" priority="64" operator="equal">
      <formula>"Complete"</formula>
    </cfRule>
    <cfRule type="cellIs" dxfId="51" priority="63" operator="equal">
      <formula>"Please tick Check Data"</formula>
    </cfRule>
    <cfRule type="cellIs" dxfId="50" priority="62" operator="equal">
      <formula>"Incomplete - Please check fields highlighted in red"</formula>
    </cfRule>
  </conditionalFormatting>
  <conditionalFormatting sqref="D23">
    <cfRule type="cellIs" dxfId="49" priority="12" operator="equal">
      <formula>"Incomplete"</formula>
    </cfRule>
  </conditionalFormatting>
  <conditionalFormatting sqref="D58">
    <cfRule type="containsBlanks" dxfId="48" priority="19">
      <formula>LEN(TRIM(D58))=0</formula>
    </cfRule>
  </conditionalFormatting>
  <conditionalFormatting sqref="D83:D94">
    <cfRule type="containsBlanks" dxfId="47" priority="1">
      <formula>LEN(TRIM(D83))=0</formula>
    </cfRule>
  </conditionalFormatting>
  <conditionalFormatting sqref="D90 D98:D99">
    <cfRule type="expression" dxfId="46" priority="342">
      <formula>IF(#REF!=TRUE,IF(#REF!="",1,0),0)</formula>
    </cfRule>
  </conditionalFormatting>
  <conditionalFormatting sqref="D95">
    <cfRule type="expression" dxfId="45" priority="1296">
      <formula>IF(#REF!=TRUE,IF(#REF!="",1,0),0)</formula>
    </cfRule>
  </conditionalFormatting>
  <conditionalFormatting sqref="D96">
    <cfRule type="containsBlanks" dxfId="44" priority="20">
      <formula>LEN(TRIM(D96))=0</formula>
    </cfRule>
  </conditionalFormatting>
  <conditionalFormatting sqref="D136 G138:H138">
    <cfRule type="expression" dxfId="43" priority="95">
      <formula>$J$139&gt;0</formula>
    </cfRule>
  </conditionalFormatting>
  <conditionalFormatting sqref="D145">
    <cfRule type="expression" dxfId="42" priority="33">
      <formula>$J$139&gt;0</formula>
    </cfRule>
  </conditionalFormatting>
  <conditionalFormatting sqref="D169">
    <cfRule type="expression" dxfId="41" priority="1293">
      <formula>IF($K$27="1",IF($O$187=TRUE,IF($D$169="",1,0),0),0)</formula>
    </cfRule>
  </conditionalFormatting>
  <conditionalFormatting sqref="D170:D176">
    <cfRule type="expression" dxfId="40" priority="1294">
      <formula>IF($K$27="1",IF($O$187=TRUE,IF($D$170="",1,0),0),0)</formula>
    </cfRule>
  </conditionalFormatting>
  <conditionalFormatting sqref="D179">
    <cfRule type="expression" dxfId="39" priority="1295">
      <formula>IF($K$27="1",IF($O$187=TRUE,IF($D$179="",1,0),0),0)</formula>
    </cfRule>
  </conditionalFormatting>
  <conditionalFormatting sqref="D183:D188">
    <cfRule type="containsBlanks" dxfId="38" priority="13">
      <formula>LEN(TRIM(D183))=0</formula>
    </cfRule>
  </conditionalFormatting>
  <conditionalFormatting sqref="D27:E27">
    <cfRule type="containsBlanks" dxfId="37" priority="8">
      <formula>LEN(TRIM(D27))=0</formula>
    </cfRule>
  </conditionalFormatting>
  <conditionalFormatting sqref="D31:E32">
    <cfRule type="containsBlanks" dxfId="36" priority="5">
      <formula>LEN(TRIM(D31))=0</formula>
    </cfRule>
  </conditionalFormatting>
  <conditionalFormatting sqref="D5:F5">
    <cfRule type="cellIs" dxfId="35" priority="11" operator="equal">
      <formula>"Incomplete"</formula>
    </cfRule>
  </conditionalFormatting>
  <conditionalFormatting sqref="D162:F162">
    <cfRule type="expression" dxfId="34" priority="473">
      <formula>IF(#REF!="Yes",IF(#REF!="Other",IF($O$187=TRUE,IF(#REF!="",1,0),0),0),0)</formula>
    </cfRule>
  </conditionalFormatting>
  <conditionalFormatting sqref="E75:E77">
    <cfRule type="containsBlanks" dxfId="33" priority="4">
      <formula>LEN(TRIM(E75))=0</formula>
    </cfRule>
  </conditionalFormatting>
  <conditionalFormatting sqref="E79:E80">
    <cfRule type="containsBlanks" dxfId="32" priority="14">
      <formula>LEN(TRIM(E79))=0</formula>
    </cfRule>
  </conditionalFormatting>
  <conditionalFormatting sqref="E95">
    <cfRule type="containsBlanks" dxfId="31" priority="30">
      <formula>LEN(TRIM(E95))=0</formula>
    </cfRule>
  </conditionalFormatting>
  <conditionalFormatting sqref="E97">
    <cfRule type="containsBlanks" dxfId="30" priority="2">
      <formula>LEN(TRIM(E97))=0</formula>
    </cfRule>
  </conditionalFormatting>
  <conditionalFormatting sqref="E190">
    <cfRule type="cellIs" dxfId="29" priority="90" operator="equal">
      <formula>"Incomplete - Please check fields highlighed in red"</formula>
    </cfRule>
    <cfRule type="cellIs" dxfId="28" priority="91" operator="equal">
      <formula>"Please tick Check Data"</formula>
    </cfRule>
    <cfRule type="cellIs" dxfId="27" priority="92" operator="equal">
      <formula>"Complete"</formula>
    </cfRule>
  </conditionalFormatting>
  <conditionalFormatting sqref="E127:H128">
    <cfRule type="cellIs" dxfId="26" priority="102" operator="equal">
      <formula>"Please check where retro/marketing amounts are coded below"</formula>
    </cfRule>
  </conditionalFormatting>
  <conditionalFormatting sqref="G150:H150">
    <cfRule type="expression" dxfId="25" priority="93">
      <formula>$J$149&gt;0</formula>
    </cfRule>
  </conditionalFormatting>
  <dataValidations xWindow="558" yWindow="611" count="5">
    <dataValidation type="textLength" operator="greaterThan" allowBlank="1" showInputMessage="1" showErrorMessage="1" errorTitle="Description too long" promptTitle="Too Long " sqref="D68" xr:uid="{00000000-0002-0000-0400-000005000000}">
      <formula1>30</formula1>
    </dataValidation>
    <dataValidation type="textLength" operator="lessThan" showInputMessage="1" showErrorMessage="1" errorTitle="Description too long" error="Your description is too long. Please enter a description of 30 characters or less" promptTitle="Description Length" prompt="Please enter a description of 30 characters or less" sqref="C64" xr:uid="{00000000-0002-0000-0400-000006000000}">
      <formula1>31</formula1>
    </dataValidation>
    <dataValidation type="whole" allowBlank="1" showInputMessage="1" showErrorMessage="1" sqref="D55:D56" xr:uid="{2C975134-2CB0-4118-A6D0-8B91955B7E78}">
      <formula1>10000</formula1>
      <formula2>99999</formula2>
    </dataValidation>
    <dataValidation type="list" allowBlank="1" showInputMessage="1" showErrorMessage="1" sqref="D28" xr:uid="{00000000-0002-0000-0400-000001000000}">
      <formula1>$C$211:$C$218</formula1>
    </dataValidation>
    <dataValidation type="list" allowBlank="1" showInputMessage="1" showErrorMessage="1" sqref="G121:H121" xr:uid="{00000000-0002-0000-0400-000003000000}">
      <formula1>$C$221:$C$222</formula1>
    </dataValidation>
  </dataValidations>
  <pageMargins left="0.74803149606299213" right="0.23622047244094491" top="0.23622047244094491" bottom="0.23622047244094491" header="0.51181102362204722" footer="0.23622047244094491"/>
  <pageSetup scale="50" orientation="portrait" r:id="rId1"/>
  <headerFooter alignWithMargins="0"/>
  <rowBreaks count="1" manualBreakCount="1">
    <brk id="134" min="2"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3</xdr:col>
                    <xdr:colOff>165100</xdr:colOff>
                    <xdr:row>188</xdr:row>
                    <xdr:rowOff>133350</xdr:rowOff>
                  </from>
                  <to>
                    <xdr:col>3</xdr:col>
                    <xdr:colOff>342900</xdr:colOff>
                    <xdr:row>190</xdr:row>
                    <xdr:rowOff>31750</xdr:rowOff>
                  </to>
                </anchor>
              </controlPr>
            </control>
          </mc:Choice>
        </mc:AlternateContent>
        <mc:AlternateContent xmlns:mc="http://schemas.openxmlformats.org/markup-compatibility/2006">
          <mc:Choice Requires="x14">
            <control shapeId="7214" r:id="rId5" name="Check Box 46">
              <controlPr defaultSize="0" autoFill="0" autoLine="0" autoPict="0">
                <anchor moveWithCells="1">
                  <from>
                    <xdr:col>3</xdr:col>
                    <xdr:colOff>3175000</xdr:colOff>
                    <xdr:row>35</xdr:row>
                    <xdr:rowOff>190500</xdr:rowOff>
                  </from>
                  <to>
                    <xdr:col>3</xdr:col>
                    <xdr:colOff>3581400</xdr:colOff>
                    <xdr:row>37</xdr:row>
                    <xdr:rowOff>38100</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from>
                    <xdr:col>3</xdr:col>
                    <xdr:colOff>3175000</xdr:colOff>
                    <xdr:row>33</xdr:row>
                    <xdr:rowOff>190500</xdr:rowOff>
                  </from>
                  <to>
                    <xdr:col>3</xdr:col>
                    <xdr:colOff>3581400</xdr:colOff>
                    <xdr:row>35</xdr:row>
                    <xdr:rowOff>38100</xdr:rowOff>
                  </to>
                </anchor>
              </controlPr>
            </control>
          </mc:Choice>
        </mc:AlternateContent>
        <mc:AlternateContent xmlns:mc="http://schemas.openxmlformats.org/markup-compatibility/2006">
          <mc:Choice Requires="x14">
            <control shapeId="7216" r:id="rId7" name="Check Box 48">
              <controlPr defaultSize="0" autoFill="0" autoLine="0" autoPict="0">
                <anchor moveWithCells="1">
                  <from>
                    <xdr:col>3</xdr:col>
                    <xdr:colOff>3175000</xdr:colOff>
                    <xdr:row>34</xdr:row>
                    <xdr:rowOff>171450</xdr:rowOff>
                  </from>
                  <to>
                    <xdr:col>3</xdr:col>
                    <xdr:colOff>3581400</xdr:colOff>
                    <xdr:row>36</xdr:row>
                    <xdr:rowOff>12700</xdr:rowOff>
                  </to>
                </anchor>
              </controlPr>
            </control>
          </mc:Choice>
        </mc:AlternateContent>
        <mc:AlternateContent xmlns:mc="http://schemas.openxmlformats.org/markup-compatibility/2006">
          <mc:Choice Requires="x14">
            <control shapeId="7221" r:id="rId8" name="Check Box 53">
              <controlPr defaultSize="0" autoFill="0" autoLine="0" autoPict="0">
                <anchor moveWithCells="1">
                  <from>
                    <xdr:col>3</xdr:col>
                    <xdr:colOff>3175000</xdr:colOff>
                    <xdr:row>48</xdr:row>
                    <xdr:rowOff>171450</xdr:rowOff>
                  </from>
                  <to>
                    <xdr:col>3</xdr:col>
                    <xdr:colOff>3581400</xdr:colOff>
                    <xdr:row>50</xdr:row>
                    <xdr:rowOff>12700</xdr:rowOff>
                  </to>
                </anchor>
              </controlPr>
            </control>
          </mc:Choice>
        </mc:AlternateContent>
        <mc:AlternateContent xmlns:mc="http://schemas.openxmlformats.org/markup-compatibility/2006">
          <mc:Choice Requires="x14">
            <control shapeId="7222" r:id="rId9" name="Check Box 54">
              <controlPr defaultSize="0" autoFill="0" autoLine="0" autoPict="0">
                <anchor moveWithCells="1">
                  <from>
                    <xdr:col>3</xdr:col>
                    <xdr:colOff>3175000</xdr:colOff>
                    <xdr:row>49</xdr:row>
                    <xdr:rowOff>222250</xdr:rowOff>
                  </from>
                  <to>
                    <xdr:col>3</xdr:col>
                    <xdr:colOff>3581400</xdr:colOff>
                    <xdr:row>51</xdr:row>
                    <xdr:rowOff>0</xdr:rowOff>
                  </to>
                </anchor>
              </controlPr>
            </control>
          </mc:Choice>
        </mc:AlternateContent>
        <mc:AlternateContent xmlns:mc="http://schemas.openxmlformats.org/markup-compatibility/2006">
          <mc:Choice Requires="x14">
            <control shapeId="7224" r:id="rId10" name="Check Box 56">
              <controlPr defaultSize="0" autoFill="0" autoLine="0" autoPict="0">
                <anchor moveWithCells="1">
                  <from>
                    <xdr:col>3</xdr:col>
                    <xdr:colOff>3200400</xdr:colOff>
                    <xdr:row>36</xdr:row>
                    <xdr:rowOff>184150</xdr:rowOff>
                  </from>
                  <to>
                    <xdr:col>3</xdr:col>
                    <xdr:colOff>3613150</xdr:colOff>
                    <xdr:row>38</xdr:row>
                    <xdr:rowOff>19050</xdr:rowOff>
                  </to>
                </anchor>
              </controlPr>
            </control>
          </mc:Choice>
        </mc:AlternateContent>
        <mc:AlternateContent xmlns:mc="http://schemas.openxmlformats.org/markup-compatibility/2006">
          <mc:Choice Requires="x14">
            <control shapeId="7225" r:id="rId11" name="Check Box 57">
              <controlPr defaultSize="0" autoFill="0" autoLine="0" autoPict="0">
                <anchor moveWithCells="1">
                  <from>
                    <xdr:col>3</xdr:col>
                    <xdr:colOff>3155950</xdr:colOff>
                    <xdr:row>37</xdr:row>
                    <xdr:rowOff>184150</xdr:rowOff>
                  </from>
                  <to>
                    <xdr:col>3</xdr:col>
                    <xdr:colOff>3562350</xdr:colOff>
                    <xdr:row>39</xdr:row>
                    <xdr:rowOff>19050</xdr:rowOff>
                  </to>
                </anchor>
              </controlPr>
            </control>
          </mc:Choice>
        </mc:AlternateContent>
        <mc:AlternateContent xmlns:mc="http://schemas.openxmlformats.org/markup-compatibility/2006">
          <mc:Choice Requires="x14">
            <control shapeId="7226" r:id="rId12" name="Check Box 58">
              <controlPr defaultSize="0" autoFill="0" autoLine="0" autoPict="0">
                <anchor moveWithCells="1">
                  <from>
                    <xdr:col>3</xdr:col>
                    <xdr:colOff>3162300</xdr:colOff>
                    <xdr:row>38</xdr:row>
                    <xdr:rowOff>222250</xdr:rowOff>
                  </from>
                  <to>
                    <xdr:col>3</xdr:col>
                    <xdr:colOff>3581400</xdr:colOff>
                    <xdr:row>40</xdr:row>
                    <xdr:rowOff>57150</xdr:rowOff>
                  </to>
                </anchor>
              </controlPr>
            </control>
          </mc:Choice>
        </mc:AlternateContent>
        <mc:AlternateContent xmlns:mc="http://schemas.openxmlformats.org/markup-compatibility/2006">
          <mc:Choice Requires="x14">
            <control shapeId="7227" r:id="rId13" name="Check Box 59">
              <controlPr defaultSize="0" autoFill="0" autoLine="0" autoPict="0">
                <anchor moveWithCells="1">
                  <from>
                    <xdr:col>3</xdr:col>
                    <xdr:colOff>3155950</xdr:colOff>
                    <xdr:row>39</xdr:row>
                    <xdr:rowOff>209550</xdr:rowOff>
                  </from>
                  <to>
                    <xdr:col>3</xdr:col>
                    <xdr:colOff>3562350</xdr:colOff>
                    <xdr:row>41</xdr:row>
                    <xdr:rowOff>38100</xdr:rowOff>
                  </to>
                </anchor>
              </controlPr>
            </control>
          </mc:Choice>
        </mc:AlternateContent>
        <mc:AlternateContent xmlns:mc="http://schemas.openxmlformats.org/markup-compatibility/2006">
          <mc:Choice Requires="x14">
            <control shapeId="7228" r:id="rId14" name="Check Box 60">
              <controlPr defaultSize="0" autoFill="0" autoLine="0" autoPict="0">
                <anchor moveWithCells="1">
                  <from>
                    <xdr:col>3</xdr:col>
                    <xdr:colOff>3162300</xdr:colOff>
                    <xdr:row>40</xdr:row>
                    <xdr:rowOff>184150</xdr:rowOff>
                  </from>
                  <to>
                    <xdr:col>3</xdr:col>
                    <xdr:colOff>3581400</xdr:colOff>
                    <xdr:row>42</xdr:row>
                    <xdr:rowOff>19050</xdr:rowOff>
                  </to>
                </anchor>
              </controlPr>
            </control>
          </mc:Choice>
        </mc:AlternateContent>
        <mc:AlternateContent xmlns:mc="http://schemas.openxmlformats.org/markup-compatibility/2006">
          <mc:Choice Requires="x14">
            <control shapeId="7229" r:id="rId15" name="Check Box 61">
              <controlPr defaultSize="0" autoFill="0" autoLine="0" autoPict="0">
                <anchor moveWithCells="1">
                  <from>
                    <xdr:col>3</xdr:col>
                    <xdr:colOff>3155950</xdr:colOff>
                    <xdr:row>41</xdr:row>
                    <xdr:rowOff>209550</xdr:rowOff>
                  </from>
                  <to>
                    <xdr:col>3</xdr:col>
                    <xdr:colOff>3562350</xdr:colOff>
                    <xdr:row>43</xdr:row>
                    <xdr:rowOff>38100</xdr:rowOff>
                  </to>
                </anchor>
              </controlPr>
            </control>
          </mc:Choice>
        </mc:AlternateContent>
        <mc:AlternateContent xmlns:mc="http://schemas.openxmlformats.org/markup-compatibility/2006">
          <mc:Choice Requires="x14">
            <control shapeId="7230" r:id="rId16" name="Check Box 62">
              <controlPr defaultSize="0" autoFill="0" autoLine="0" autoPict="0">
                <anchor moveWithCells="1">
                  <from>
                    <xdr:col>3</xdr:col>
                    <xdr:colOff>3162300</xdr:colOff>
                    <xdr:row>42</xdr:row>
                    <xdr:rowOff>222250</xdr:rowOff>
                  </from>
                  <to>
                    <xdr:col>3</xdr:col>
                    <xdr:colOff>3676650</xdr:colOff>
                    <xdr:row>44</xdr:row>
                    <xdr:rowOff>57150</xdr:rowOff>
                  </to>
                </anchor>
              </controlPr>
            </control>
          </mc:Choice>
        </mc:AlternateContent>
        <mc:AlternateContent xmlns:mc="http://schemas.openxmlformats.org/markup-compatibility/2006">
          <mc:Choice Requires="x14">
            <control shapeId="7231" r:id="rId17" name="Check Box 63">
              <controlPr defaultSize="0" autoFill="0" autoLine="0" autoPict="0">
                <anchor moveWithCells="1">
                  <from>
                    <xdr:col>3</xdr:col>
                    <xdr:colOff>3181350</xdr:colOff>
                    <xdr:row>43</xdr:row>
                    <xdr:rowOff>203200</xdr:rowOff>
                  </from>
                  <to>
                    <xdr:col>3</xdr:col>
                    <xdr:colOff>3594100</xdr:colOff>
                    <xdr:row>45</xdr:row>
                    <xdr:rowOff>31750</xdr:rowOff>
                  </to>
                </anchor>
              </controlPr>
            </control>
          </mc:Choice>
        </mc:AlternateContent>
        <mc:AlternateContent xmlns:mc="http://schemas.openxmlformats.org/markup-compatibility/2006">
          <mc:Choice Requires="x14">
            <control shapeId="7232" r:id="rId18" name="Check Box 64">
              <controlPr defaultSize="0" autoFill="0" autoLine="0" autoPict="0">
                <anchor moveWithCells="1">
                  <from>
                    <xdr:col>3</xdr:col>
                    <xdr:colOff>3194050</xdr:colOff>
                    <xdr:row>44</xdr:row>
                    <xdr:rowOff>222250</xdr:rowOff>
                  </from>
                  <to>
                    <xdr:col>3</xdr:col>
                    <xdr:colOff>3600450</xdr:colOff>
                    <xdr:row>46</xdr:row>
                    <xdr:rowOff>57150</xdr:rowOff>
                  </to>
                </anchor>
              </controlPr>
            </control>
          </mc:Choice>
        </mc:AlternateContent>
        <mc:AlternateContent xmlns:mc="http://schemas.openxmlformats.org/markup-compatibility/2006">
          <mc:Choice Requires="x14">
            <control shapeId="7236" r:id="rId19" name="Check Box 68">
              <controlPr defaultSize="0" autoFill="0" autoLine="0" autoPict="0">
                <anchor moveWithCells="1">
                  <from>
                    <xdr:col>3</xdr:col>
                    <xdr:colOff>3200400</xdr:colOff>
                    <xdr:row>45</xdr:row>
                    <xdr:rowOff>222250</xdr:rowOff>
                  </from>
                  <to>
                    <xdr:col>3</xdr:col>
                    <xdr:colOff>3613150</xdr:colOff>
                    <xdr:row>47</xdr:row>
                    <xdr:rowOff>57150</xdr:rowOff>
                  </to>
                </anchor>
              </controlPr>
            </control>
          </mc:Choice>
        </mc:AlternateContent>
        <mc:AlternateContent xmlns:mc="http://schemas.openxmlformats.org/markup-compatibility/2006">
          <mc:Choice Requires="x14">
            <control shapeId="7247" r:id="rId20" name="Check Box 79">
              <controlPr defaultSize="0" autoFill="0" autoLine="0" autoPict="0">
                <anchor moveWithCells="1">
                  <from>
                    <xdr:col>3</xdr:col>
                    <xdr:colOff>3200400</xdr:colOff>
                    <xdr:row>32</xdr:row>
                    <xdr:rowOff>222250</xdr:rowOff>
                  </from>
                  <to>
                    <xdr:col>3</xdr:col>
                    <xdr:colOff>3613150</xdr:colOff>
                    <xdr:row>34</xdr:row>
                    <xdr:rowOff>57150</xdr:rowOff>
                  </to>
                </anchor>
              </controlPr>
            </control>
          </mc:Choice>
        </mc:AlternateContent>
        <mc:AlternateContent xmlns:mc="http://schemas.openxmlformats.org/markup-compatibility/2006">
          <mc:Choice Requires="x14">
            <control shapeId="7254" r:id="rId21" name="Check Box 86">
              <controlPr defaultSize="0" autoFill="0" autoLine="0" autoPict="0">
                <anchor moveWithCells="1">
                  <from>
                    <xdr:col>5</xdr:col>
                    <xdr:colOff>660400</xdr:colOff>
                    <xdr:row>8</xdr:row>
                    <xdr:rowOff>203200</xdr:rowOff>
                  </from>
                  <to>
                    <xdr:col>5</xdr:col>
                    <xdr:colOff>1066800</xdr:colOff>
                    <xdr:row>10</xdr:row>
                    <xdr:rowOff>31750</xdr:rowOff>
                  </to>
                </anchor>
              </controlPr>
            </control>
          </mc:Choice>
        </mc:AlternateContent>
        <mc:AlternateContent xmlns:mc="http://schemas.openxmlformats.org/markup-compatibility/2006">
          <mc:Choice Requires="x14">
            <control shapeId="7255" r:id="rId22" name="Check Box 87">
              <controlPr defaultSize="0" autoFill="0" autoLine="0" autoPict="0">
                <anchor moveWithCells="1">
                  <from>
                    <xdr:col>5</xdr:col>
                    <xdr:colOff>660400</xdr:colOff>
                    <xdr:row>9</xdr:row>
                    <xdr:rowOff>190500</xdr:rowOff>
                  </from>
                  <to>
                    <xdr:col>5</xdr:col>
                    <xdr:colOff>1066800</xdr:colOff>
                    <xdr:row>11</xdr:row>
                    <xdr:rowOff>19050</xdr:rowOff>
                  </to>
                </anchor>
              </controlPr>
            </control>
          </mc:Choice>
        </mc:AlternateContent>
        <mc:AlternateContent xmlns:mc="http://schemas.openxmlformats.org/markup-compatibility/2006">
          <mc:Choice Requires="x14">
            <control shapeId="7256" r:id="rId23" name="Check Box 88">
              <controlPr defaultSize="0" autoFill="0" autoLine="0" autoPict="0">
                <anchor moveWithCells="1">
                  <from>
                    <xdr:col>5</xdr:col>
                    <xdr:colOff>660400</xdr:colOff>
                    <xdr:row>10</xdr:row>
                    <xdr:rowOff>203200</xdr:rowOff>
                  </from>
                  <to>
                    <xdr:col>5</xdr:col>
                    <xdr:colOff>1066800</xdr:colOff>
                    <xdr:row>12</xdr:row>
                    <xdr:rowOff>31750</xdr:rowOff>
                  </to>
                </anchor>
              </controlPr>
            </control>
          </mc:Choice>
        </mc:AlternateContent>
        <mc:AlternateContent xmlns:mc="http://schemas.openxmlformats.org/markup-compatibility/2006">
          <mc:Choice Requires="x14">
            <control shapeId="7257" r:id="rId24" name="Check Box 89">
              <controlPr defaultSize="0" autoFill="0" autoLine="0" autoPict="0">
                <anchor moveWithCells="1">
                  <from>
                    <xdr:col>5</xdr:col>
                    <xdr:colOff>628650</xdr:colOff>
                    <xdr:row>11</xdr:row>
                    <xdr:rowOff>190500</xdr:rowOff>
                  </from>
                  <to>
                    <xdr:col>5</xdr:col>
                    <xdr:colOff>1136650</xdr:colOff>
                    <xdr:row>13</xdr:row>
                    <xdr:rowOff>76200</xdr:rowOff>
                  </to>
                </anchor>
              </controlPr>
            </control>
          </mc:Choice>
        </mc:AlternateContent>
        <mc:AlternateContent xmlns:mc="http://schemas.openxmlformats.org/markup-compatibility/2006">
          <mc:Choice Requires="x14">
            <control shapeId="7258" r:id="rId25" name="Check Box 90">
              <controlPr defaultSize="0" autoFill="0" autoLine="0" autoPict="0">
                <anchor moveWithCells="1">
                  <from>
                    <xdr:col>5</xdr:col>
                    <xdr:colOff>628650</xdr:colOff>
                    <xdr:row>12</xdr:row>
                    <xdr:rowOff>209550</xdr:rowOff>
                  </from>
                  <to>
                    <xdr:col>5</xdr:col>
                    <xdr:colOff>1041400</xdr:colOff>
                    <xdr:row>14</xdr:row>
                    <xdr:rowOff>38100</xdr:rowOff>
                  </to>
                </anchor>
              </controlPr>
            </control>
          </mc:Choice>
        </mc:AlternateContent>
        <mc:AlternateContent xmlns:mc="http://schemas.openxmlformats.org/markup-compatibility/2006">
          <mc:Choice Requires="x14">
            <control shapeId="7259" r:id="rId26" name="Check Box 91">
              <controlPr defaultSize="0" autoFill="0" autoLine="0" autoPict="0">
                <anchor moveWithCells="1">
                  <from>
                    <xdr:col>5</xdr:col>
                    <xdr:colOff>590550</xdr:colOff>
                    <xdr:row>13</xdr:row>
                    <xdr:rowOff>184150</xdr:rowOff>
                  </from>
                  <to>
                    <xdr:col>5</xdr:col>
                    <xdr:colOff>1009650</xdr:colOff>
                    <xdr:row>15</xdr:row>
                    <xdr:rowOff>12700</xdr:rowOff>
                  </to>
                </anchor>
              </controlPr>
            </control>
          </mc:Choice>
        </mc:AlternateContent>
        <mc:AlternateContent xmlns:mc="http://schemas.openxmlformats.org/markup-compatibility/2006">
          <mc:Choice Requires="x14">
            <control shapeId="7260" r:id="rId27" name="Check Box 92">
              <controlPr defaultSize="0" autoFill="0" autoLine="0" autoPict="0">
                <anchor moveWithCells="1">
                  <from>
                    <xdr:col>5</xdr:col>
                    <xdr:colOff>628650</xdr:colOff>
                    <xdr:row>14</xdr:row>
                    <xdr:rowOff>171450</xdr:rowOff>
                  </from>
                  <to>
                    <xdr:col>5</xdr:col>
                    <xdr:colOff>1041400</xdr:colOff>
                    <xdr:row>16</xdr:row>
                    <xdr:rowOff>0</xdr:rowOff>
                  </to>
                </anchor>
              </controlPr>
            </control>
          </mc:Choice>
        </mc:AlternateContent>
        <mc:AlternateContent xmlns:mc="http://schemas.openxmlformats.org/markup-compatibility/2006">
          <mc:Choice Requires="x14">
            <control shapeId="7261" r:id="rId28" name="Check Box 93">
              <controlPr defaultSize="0" autoFill="0" autoLine="0" autoPict="0">
                <anchor moveWithCells="1">
                  <from>
                    <xdr:col>5</xdr:col>
                    <xdr:colOff>603250</xdr:colOff>
                    <xdr:row>18</xdr:row>
                    <xdr:rowOff>50800</xdr:rowOff>
                  </from>
                  <to>
                    <xdr:col>5</xdr:col>
                    <xdr:colOff>1009650</xdr:colOff>
                    <xdr:row>19</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58" yWindow="611" count="24">
        <x14:dataValidation type="list" allowBlank="1" showInputMessage="1" showErrorMessage="1" xr:uid="{00000000-0002-0000-0400-000002000000}">
          <x14:formula1>
            <xm:f>'DD Menu 2'!$D$2:$D$5</xm:f>
          </x14:formula1>
          <xm:sqref>D31</xm:sqref>
        </x14:dataValidation>
        <x14:dataValidation type="list" allowBlank="1" showInputMessage="1" showErrorMessage="1" xr:uid="{FA0E1A73-71AD-4A1F-9B37-60DF55159347}">
          <x14:formula1>
            <xm:f>'DD Menu 2'!$J$15:$J$16</xm:f>
          </x14:formula1>
          <xm:sqref>D124:D125 D183:D185 E164 D57</xm:sqref>
        </x14:dataValidation>
        <x14:dataValidation type="list" allowBlank="1" showInputMessage="1" showErrorMessage="1" xr:uid="{38805BBE-9764-418A-9D34-56CB36B67D91}">
          <x14:formula1>
            <xm:f>'DD Menu 2'!$V$2:$V$6</xm:f>
          </x14:formula1>
          <xm:sqref>D186</xm:sqref>
        </x14:dataValidation>
        <x14:dataValidation type="list" allowBlank="1" showInputMessage="1" showErrorMessage="1" xr:uid="{00000000-0002-0000-0400-00000B000000}">
          <x14:formula1>
            <xm:f>'DD Menu 2'!$T$13:$T$29</xm:f>
          </x14:formula1>
          <xm:sqref>D187</xm:sqref>
        </x14:dataValidation>
        <x14:dataValidation type="list" allowBlank="1" showInputMessage="1" showErrorMessage="1" xr:uid="{236B3C95-9EBE-4053-88FB-7C3EE23CEB37}">
          <x14:formula1>
            <xm:f>'TCB New Form'!$K$4:$K$5</xm:f>
          </x14:formula1>
          <xm:sqref>D115</xm:sqref>
        </x14:dataValidation>
        <x14:dataValidation type="list" allowBlank="1" showInputMessage="1" showErrorMessage="1" xr:uid="{00000000-0002-0000-0400-000008000000}">
          <x14:formula1>
            <xm:f>'DD Menu 2'!$D$40:$D$58</xm:f>
          </x14:formula1>
          <xm:sqref>D27</xm:sqref>
        </x14:dataValidation>
        <x14:dataValidation type="list" allowBlank="1" showInputMessage="1" showErrorMessage="1" xr:uid="{CEE76906-195F-49B7-9714-A3A0AC9205F4}">
          <x14:formula1>
            <xm:f>'DD Menu 2'!$A$24:$A$25</xm:f>
          </x14:formula1>
          <xm:sqref>D116 C15</xm:sqref>
        </x14:dataValidation>
        <x14:dataValidation type="list" allowBlank="1" showInputMessage="1" showErrorMessage="1" xr:uid="{BD5CED25-494B-4C31-93B5-E57AA08A35EE}">
          <x14:formula1>
            <xm:f>'DD Menu 2'!$K$41:$K$47</xm:f>
          </x14:formula1>
          <xm:sqref>E27</xm:sqref>
        </x14:dataValidation>
        <x14:dataValidation type="list" allowBlank="1" showInputMessage="1" showErrorMessage="1" xr:uid="{3571E464-E7D0-4DB3-8BC6-2431A2CCC537}">
          <x14:formula1>
            <xm:f>'DD Menu 2'!$T$13:$T$30</xm:f>
          </x14:formula1>
          <xm:sqref>D21</xm:sqref>
        </x14:dataValidation>
        <x14:dataValidation type="list" allowBlank="1" showInputMessage="1" showErrorMessage="1" xr:uid="{AF53C347-174F-4F2D-AB08-426E2DFE68E7}">
          <x14:formula1>
            <xm:f>'DD Menu'!$K$3:$K$12</xm:f>
          </x14:formula1>
          <xm:sqref>D83</xm:sqref>
        </x14:dataValidation>
        <x14:dataValidation type="list" allowBlank="1" showInputMessage="1" showErrorMessage="1" xr:uid="{6DD10756-0E71-4AF8-A556-394C94D369ED}">
          <x14:formula1>
            <xm:f>'DD Menu'!$U$3:$U$7</xm:f>
          </x14:formula1>
          <xm:sqref>D88</xm:sqref>
        </x14:dataValidation>
        <x14:dataValidation type="list" operator="equal" allowBlank="1" showInputMessage="1" showErrorMessage="1" xr:uid="{7B67EA37-E46D-4D30-8953-CADFBBCE17B5}">
          <x14:formula1>
            <xm:f>'DD Menu'!$DC$3:$DC$10</xm:f>
          </x14:formula1>
          <xm:sqref>D94</xm:sqref>
        </x14:dataValidation>
        <x14:dataValidation type="list" operator="equal" allowBlank="1" showInputMessage="1" showErrorMessage="1" xr:uid="{23B4B046-8888-46AC-83D6-2125E294A78C}">
          <x14:formula1>
            <xm:f>'DD Menu'!$CV$3:$CV$43</xm:f>
          </x14:formula1>
          <xm:sqref>D92</xm:sqref>
        </x14:dataValidation>
        <x14:dataValidation type="list" allowBlank="1" showInputMessage="1" showErrorMessage="1" xr:uid="{4FBB858C-C1E5-4B6E-B3A2-6848311401DF}">
          <x14:formula1>
            <xm:f>'DD Menu'!$AP$3:$AP$7</xm:f>
          </x14:formula1>
          <xm:sqref>D89</xm:sqref>
        </x14:dataValidation>
        <x14:dataValidation type="list" allowBlank="1" showInputMessage="1" showErrorMessage="1" xr:uid="{3425BAF6-6955-4319-BF9E-192631E84796}">
          <x14:formula1>
            <xm:f>'DD Menu 2'!$A$41:$A$81</xm:f>
          </x14:formula1>
          <xm:sqref>D113</xm:sqref>
        </x14:dataValidation>
        <x14:dataValidation type="list" allowBlank="1" showInputMessage="1" showErrorMessage="1" xr:uid="{CBA34D60-8247-4F77-8828-4C04B8C0264B}">
          <x14:formula1>
            <xm:f>'DD Menu 2'!$G$43:$G$49</xm:f>
          </x14:formula1>
          <xm:sqref>E31:E32</xm:sqref>
        </x14:dataValidation>
        <x14:dataValidation type="list" allowBlank="1" showInputMessage="1" showErrorMessage="1" xr:uid="{8F02DD87-1F7E-4199-8E21-FBC09BAF4FD3}">
          <x14:formula1>
            <xm:f>'DD Menu'!$CZ$3:$CZ$25</xm:f>
          </x14:formula1>
          <xm:sqref>D96</xm:sqref>
        </x14:dataValidation>
        <x14:dataValidation type="list" operator="equal" allowBlank="1" showInputMessage="1" showErrorMessage="1" xr:uid="{B94FC005-0B3A-42FF-AC6E-1C49C0264C0C}">
          <x14:formula1>
            <xm:f>'DD Menu'!$DF$3:$DF$43</xm:f>
          </x14:formula1>
          <xm:sqref>D93</xm:sqref>
        </x14:dataValidation>
        <x14:dataValidation type="list" allowBlank="1" showInputMessage="1" showErrorMessage="1" xr:uid="{ACE3504A-4705-4E59-9981-F02B1FE176F6}">
          <x14:formula1>
            <xm:f>'DD Menu'!$AG$3:$AG$273</xm:f>
          </x14:formula1>
          <xm:sqref>D91</xm:sqref>
        </x14:dataValidation>
        <x14:dataValidation type="list" allowBlank="1" showInputMessage="1" showErrorMessage="1" xr:uid="{CDDEEA71-5CF7-4EFF-885C-9BDABD4898BF}">
          <x14:formula1>
            <xm:f>'DD Menu'!$AK$3:$AK$232</xm:f>
          </x14:formula1>
          <xm:sqref>D87</xm:sqref>
        </x14:dataValidation>
        <x14:dataValidation type="list" allowBlank="1" showInputMessage="1" showErrorMessage="1" xr:uid="{4CE85B14-1E09-45E0-A0DA-5FF571D75269}">
          <x14:formula1>
            <xm:f>'DD Menu'!$P$3:$P$55</xm:f>
          </x14:formula1>
          <xm:sqref>D84</xm:sqref>
        </x14:dataValidation>
        <x14:dataValidation type="list" allowBlank="1" showInputMessage="1" showErrorMessage="1" xr:uid="{B650090D-C1E5-4907-B6C4-FB8A50D93648}">
          <x14:formula1>
            <xm:f>'DD Menu'!$CS$3:$CS$2435</xm:f>
          </x14:formula1>
          <xm:sqref>D86:D88</xm:sqref>
        </x14:dataValidation>
        <x14:dataValidation type="list" allowBlank="1" showInputMessage="1" showErrorMessage="1" xr:uid="{2A9F50FB-1E66-4205-B6F5-3FBBBE4E6478}">
          <x14:formula1>
            <xm:f>'DD Menu'!$BB$3:$BB$25</xm:f>
          </x14:formula1>
          <xm:sqref>D90</xm:sqref>
        </x14:dataValidation>
        <x14:dataValidation type="list" allowBlank="1" showInputMessage="1" showErrorMessage="1" xr:uid="{DAE86C54-C4A8-4617-B372-4ABEAA86EF1E}">
          <x14:formula1>
            <xm:f>'DD Menu'!$CO$3:$CO$210</xm:f>
          </x14:formula1>
          <xm:sqref>D85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AFC0F-83F9-4620-984F-D2EB8D4F2D41}">
  <sheetPr codeName="Sheet4"/>
  <dimension ref="A1:I574"/>
  <sheetViews>
    <sheetView workbookViewId="0">
      <pane ySplit="2" topLeftCell="A3" activePane="bottomLeft" state="frozen"/>
      <selection activeCell="F42" sqref="F42"/>
      <selection pane="bottomLeft" activeCell="F42" sqref="F42"/>
    </sheetView>
  </sheetViews>
  <sheetFormatPr defaultColWidth="9.26953125" defaultRowHeight="12.5"/>
  <cols>
    <col min="1" max="1" width="18.7265625" style="421" bestFit="1" customWidth="1"/>
    <col min="2" max="2" width="24.7265625" style="421" bestFit="1" customWidth="1"/>
    <col min="3" max="3" width="18.7265625" style="421" bestFit="1" customWidth="1"/>
    <col min="4" max="4" width="25.26953125" style="421" bestFit="1" customWidth="1"/>
    <col min="5" max="5" width="25.26953125" style="421" hidden="1" customWidth="1"/>
    <col min="6" max="6" width="19" style="421" bestFit="1" customWidth="1"/>
    <col min="7" max="7" width="33.7265625" style="421" bestFit="1" customWidth="1"/>
    <col min="8" max="8" width="28.26953125" style="421" bestFit="1" customWidth="1"/>
    <col min="9" max="9" width="36.26953125" style="421" bestFit="1" customWidth="1"/>
    <col min="10" max="16384" width="9.26953125" style="421"/>
  </cols>
  <sheetData>
    <row r="1" spans="1:9" s="422" customFormat="1" ht="13">
      <c r="A1" s="423" t="s">
        <v>355</v>
      </c>
      <c r="B1" s="423" t="s">
        <v>356</v>
      </c>
      <c r="C1" s="423" t="s">
        <v>357</v>
      </c>
      <c r="D1" s="423" t="s">
        <v>358</v>
      </c>
      <c r="E1" s="423"/>
      <c r="F1" s="423" t="s">
        <v>359</v>
      </c>
      <c r="G1" s="423" t="s">
        <v>360</v>
      </c>
      <c r="H1" s="423" t="s">
        <v>361</v>
      </c>
      <c r="I1" s="423" t="s">
        <v>362</v>
      </c>
    </row>
    <row r="2" spans="1:9" s="422" customFormat="1" ht="13">
      <c r="A2" s="423" t="s">
        <v>363</v>
      </c>
      <c r="B2" s="423" t="s">
        <v>363</v>
      </c>
      <c r="C2" s="423" t="s">
        <v>364</v>
      </c>
      <c r="D2" s="423" t="s">
        <v>364</v>
      </c>
      <c r="E2" s="423"/>
      <c r="F2" s="423" t="s">
        <v>365</v>
      </c>
      <c r="G2" s="423" t="s">
        <v>366</v>
      </c>
      <c r="H2" s="423" t="s">
        <v>367</v>
      </c>
      <c r="I2" s="423" t="s">
        <v>368</v>
      </c>
    </row>
    <row r="3" spans="1:9">
      <c r="A3" s="421" t="s">
        <v>369</v>
      </c>
      <c r="B3" s="421" t="s">
        <v>370</v>
      </c>
      <c r="C3" s="421" t="s">
        <v>371</v>
      </c>
      <c r="D3" s="421" t="s">
        <v>370</v>
      </c>
      <c r="E3" s="421" t="s">
        <v>371</v>
      </c>
      <c r="G3" s="421" t="s">
        <v>370</v>
      </c>
      <c r="I3" s="421" t="s">
        <v>370</v>
      </c>
    </row>
    <row r="4" spans="1:9">
      <c r="A4" s="421" t="s">
        <v>369</v>
      </c>
      <c r="B4" s="421" t="s">
        <v>370</v>
      </c>
      <c r="C4" s="421">
        <v>813</v>
      </c>
      <c r="D4" s="421" t="s">
        <v>372</v>
      </c>
      <c r="E4" s="421">
        <v>813</v>
      </c>
      <c r="G4" s="421" t="s">
        <v>372</v>
      </c>
      <c r="I4" s="421" t="s">
        <v>372</v>
      </c>
    </row>
    <row r="5" spans="1:9">
      <c r="A5" s="421" t="s">
        <v>369</v>
      </c>
      <c r="B5" s="421" t="s">
        <v>370</v>
      </c>
      <c r="C5" s="421" t="s">
        <v>373</v>
      </c>
      <c r="D5" s="421" t="s">
        <v>374</v>
      </c>
      <c r="E5" s="421" t="s">
        <v>373</v>
      </c>
      <c r="G5" s="421" t="s">
        <v>374</v>
      </c>
      <c r="I5" s="421" t="s">
        <v>375</v>
      </c>
    </row>
    <row r="6" spans="1:9">
      <c r="A6" s="421" t="s">
        <v>369</v>
      </c>
      <c r="B6" s="421" t="s">
        <v>370</v>
      </c>
      <c r="C6" s="421">
        <v>872</v>
      </c>
      <c r="D6" s="421" t="s">
        <v>376</v>
      </c>
      <c r="E6" s="421">
        <v>872</v>
      </c>
      <c r="F6" s="421">
        <v>811</v>
      </c>
      <c r="G6" s="421" t="s">
        <v>376</v>
      </c>
      <c r="I6" s="421" t="s">
        <v>377</v>
      </c>
    </row>
    <row r="7" spans="1:9">
      <c r="A7" s="421" t="s">
        <v>369</v>
      </c>
      <c r="B7" s="421" t="s">
        <v>370</v>
      </c>
      <c r="C7" s="421" t="s">
        <v>378</v>
      </c>
      <c r="D7" s="421" t="s">
        <v>379</v>
      </c>
      <c r="E7" s="421" t="s">
        <v>378</v>
      </c>
      <c r="G7" s="421" t="s">
        <v>379</v>
      </c>
      <c r="I7" s="421" t="s">
        <v>379</v>
      </c>
    </row>
    <row r="8" spans="1:9">
      <c r="A8" s="421" t="s">
        <v>369</v>
      </c>
      <c r="B8" s="421" t="s">
        <v>370</v>
      </c>
      <c r="C8" s="421" t="s">
        <v>378</v>
      </c>
      <c r="D8" s="421" t="s">
        <v>379</v>
      </c>
      <c r="E8" s="421" t="s">
        <v>378</v>
      </c>
      <c r="G8" s="421" t="s">
        <v>380</v>
      </c>
      <c r="I8" s="421" t="s">
        <v>380</v>
      </c>
    </row>
    <row r="9" spans="1:9">
      <c r="A9" s="421" t="s">
        <v>369</v>
      </c>
      <c r="B9" s="421" t="s">
        <v>370</v>
      </c>
      <c r="C9" s="421" t="s">
        <v>378</v>
      </c>
      <c r="D9" s="421" t="s">
        <v>379</v>
      </c>
      <c r="E9" s="421" t="s">
        <v>378</v>
      </c>
      <c r="G9" s="421" t="s">
        <v>381</v>
      </c>
      <c r="I9" s="421" t="s">
        <v>382</v>
      </c>
    </row>
    <row r="10" spans="1:9">
      <c r="A10" s="421" t="s">
        <v>369</v>
      </c>
      <c r="B10" s="421" t="s">
        <v>370</v>
      </c>
      <c r="C10" s="421" t="s">
        <v>378</v>
      </c>
      <c r="D10" s="421" t="s">
        <v>383</v>
      </c>
      <c r="E10" s="421" t="s">
        <v>378</v>
      </c>
      <c r="G10" s="421" t="s">
        <v>384</v>
      </c>
      <c r="I10" s="421" t="s">
        <v>385</v>
      </c>
    </row>
    <row r="11" spans="1:9">
      <c r="A11" s="421" t="s">
        <v>369</v>
      </c>
      <c r="B11" s="421" t="s">
        <v>370</v>
      </c>
      <c r="C11" s="421" t="s">
        <v>386</v>
      </c>
      <c r="D11" s="421" t="s">
        <v>387</v>
      </c>
      <c r="E11" s="421" t="s">
        <v>386</v>
      </c>
      <c r="G11" s="421" t="s">
        <v>387</v>
      </c>
      <c r="I11" s="421" t="s">
        <v>388</v>
      </c>
    </row>
    <row r="12" spans="1:9">
      <c r="A12" s="421" t="s">
        <v>369</v>
      </c>
      <c r="B12" s="421" t="s">
        <v>370</v>
      </c>
      <c r="C12" s="421" t="s">
        <v>389</v>
      </c>
      <c r="D12" s="421" t="s">
        <v>390</v>
      </c>
      <c r="E12" s="421" t="s">
        <v>389</v>
      </c>
      <c r="G12" s="421" t="s">
        <v>390</v>
      </c>
      <c r="I12" s="421" t="s">
        <v>391</v>
      </c>
    </row>
    <row r="13" spans="1:9">
      <c r="A13" s="421" t="s">
        <v>369</v>
      </c>
      <c r="B13" s="421" t="s">
        <v>370</v>
      </c>
      <c r="C13" s="421" t="s">
        <v>392</v>
      </c>
      <c r="D13" s="421" t="s">
        <v>393</v>
      </c>
      <c r="E13" s="421" t="s">
        <v>392</v>
      </c>
      <c r="G13" s="421" t="s">
        <v>393</v>
      </c>
      <c r="I13" s="421" t="s">
        <v>394</v>
      </c>
    </row>
    <row r="14" spans="1:9">
      <c r="A14" s="421" t="s">
        <v>395</v>
      </c>
      <c r="B14" s="421" t="s">
        <v>396</v>
      </c>
      <c r="C14" s="421" t="s">
        <v>397</v>
      </c>
      <c r="D14" s="421" t="s">
        <v>398</v>
      </c>
      <c r="E14" s="421" t="s">
        <v>397</v>
      </c>
      <c r="F14" s="421">
        <v>551</v>
      </c>
      <c r="G14" s="421" t="s">
        <v>399</v>
      </c>
      <c r="I14" s="421" t="s">
        <v>399</v>
      </c>
    </row>
    <row r="15" spans="1:9">
      <c r="A15" s="421" t="s">
        <v>395</v>
      </c>
      <c r="B15" s="421" t="s">
        <v>396</v>
      </c>
      <c r="C15" s="421" t="s">
        <v>400</v>
      </c>
      <c r="D15" s="421" t="s">
        <v>396</v>
      </c>
      <c r="E15" s="421" t="s">
        <v>400</v>
      </c>
      <c r="G15" s="421" t="s">
        <v>396</v>
      </c>
      <c r="I15" s="421" t="s">
        <v>396</v>
      </c>
    </row>
    <row r="16" spans="1:9">
      <c r="A16" s="421" t="s">
        <v>395</v>
      </c>
      <c r="B16" s="421" t="s">
        <v>396</v>
      </c>
      <c r="C16" s="421" t="s">
        <v>401</v>
      </c>
      <c r="D16" s="421" t="s">
        <v>402</v>
      </c>
      <c r="E16" s="421" t="s">
        <v>401</v>
      </c>
      <c r="F16" s="421">
        <v>504</v>
      </c>
      <c r="G16" s="421" t="s">
        <v>403</v>
      </c>
      <c r="I16" s="421" t="s">
        <v>403</v>
      </c>
    </row>
    <row r="17" spans="1:9">
      <c r="A17" s="421" t="s">
        <v>395</v>
      </c>
      <c r="B17" s="421" t="s">
        <v>396</v>
      </c>
      <c r="C17" s="421" t="s">
        <v>404</v>
      </c>
      <c r="D17" s="421" t="s">
        <v>405</v>
      </c>
      <c r="E17" s="421" t="s">
        <v>404</v>
      </c>
      <c r="F17" s="421">
        <v>502</v>
      </c>
      <c r="G17" s="421" t="s">
        <v>406</v>
      </c>
      <c r="I17" s="421" t="s">
        <v>406</v>
      </c>
    </row>
    <row r="18" spans="1:9">
      <c r="A18" s="421" t="s">
        <v>395</v>
      </c>
      <c r="B18" s="421" t="s">
        <v>396</v>
      </c>
      <c r="C18" s="421" t="s">
        <v>407</v>
      </c>
      <c r="D18" s="421" t="s">
        <v>408</v>
      </c>
      <c r="E18" s="421" t="s">
        <v>407</v>
      </c>
      <c r="F18" s="421">
        <v>508</v>
      </c>
      <c r="G18" s="421" t="s">
        <v>409</v>
      </c>
      <c r="I18" s="421" t="s">
        <v>409</v>
      </c>
    </row>
    <row r="19" spans="1:9">
      <c r="A19" s="421" t="s">
        <v>395</v>
      </c>
      <c r="B19" s="421" t="s">
        <v>396</v>
      </c>
      <c r="C19" s="421" t="s">
        <v>410</v>
      </c>
      <c r="D19" s="421" t="s">
        <v>411</v>
      </c>
      <c r="E19" s="421" t="s">
        <v>410</v>
      </c>
      <c r="F19" s="421">
        <v>507</v>
      </c>
      <c r="G19" s="421" t="s">
        <v>412</v>
      </c>
      <c r="I19" s="421" t="s">
        <v>412</v>
      </c>
    </row>
    <row r="20" spans="1:9">
      <c r="A20" s="421" t="s">
        <v>395</v>
      </c>
      <c r="B20" s="421" t="s">
        <v>396</v>
      </c>
      <c r="C20" s="421">
        <v>847</v>
      </c>
      <c r="D20" s="421" t="s">
        <v>413</v>
      </c>
      <c r="E20" s="421">
        <v>847</v>
      </c>
      <c r="F20" s="421">
        <v>812</v>
      </c>
      <c r="G20" s="421" t="s">
        <v>414</v>
      </c>
      <c r="I20" s="421" t="s">
        <v>414</v>
      </c>
    </row>
    <row r="21" spans="1:9">
      <c r="A21" s="421" t="s">
        <v>395</v>
      </c>
      <c r="B21" s="421" t="s">
        <v>396</v>
      </c>
      <c r="C21" s="421" t="s">
        <v>415</v>
      </c>
      <c r="D21" s="421" t="s">
        <v>416</v>
      </c>
      <c r="E21" s="421" t="s">
        <v>415</v>
      </c>
      <c r="F21" s="421">
        <v>501</v>
      </c>
      <c r="G21" s="421" t="s">
        <v>417</v>
      </c>
      <c r="I21" s="421" t="s">
        <v>417</v>
      </c>
    </row>
    <row r="22" spans="1:9">
      <c r="A22" s="421" t="s">
        <v>395</v>
      </c>
      <c r="B22" s="421" t="s">
        <v>396</v>
      </c>
      <c r="C22" s="421" t="s">
        <v>418</v>
      </c>
      <c r="D22" s="421" t="s">
        <v>419</v>
      </c>
      <c r="E22" s="421" t="s">
        <v>418</v>
      </c>
      <c r="G22" s="421" t="s">
        <v>420</v>
      </c>
      <c r="I22" s="421" t="s">
        <v>421</v>
      </c>
    </row>
    <row r="23" spans="1:9">
      <c r="A23" s="421" t="s">
        <v>395</v>
      </c>
      <c r="B23" s="421" t="s">
        <v>396</v>
      </c>
      <c r="C23" s="421" t="s">
        <v>418</v>
      </c>
      <c r="D23" s="421" t="s">
        <v>422</v>
      </c>
      <c r="E23" s="421" t="s">
        <v>418</v>
      </c>
      <c r="G23" s="421" t="s">
        <v>419</v>
      </c>
      <c r="I23" s="421" t="s">
        <v>419</v>
      </c>
    </row>
    <row r="24" spans="1:9">
      <c r="A24" s="421" t="s">
        <v>395</v>
      </c>
      <c r="B24" s="421" t="s">
        <v>396</v>
      </c>
      <c r="C24" s="421" t="s">
        <v>423</v>
      </c>
      <c r="D24" s="421" t="s">
        <v>424</v>
      </c>
      <c r="E24" s="421" t="s">
        <v>423</v>
      </c>
      <c r="G24" s="421" t="s">
        <v>424</v>
      </c>
      <c r="I24" s="421" t="s">
        <v>424</v>
      </c>
    </row>
    <row r="25" spans="1:9">
      <c r="A25" s="421" t="s">
        <v>395</v>
      </c>
      <c r="B25" s="421" t="s">
        <v>396</v>
      </c>
      <c r="C25" s="421" t="s">
        <v>425</v>
      </c>
      <c r="D25" s="421" t="s">
        <v>426</v>
      </c>
      <c r="E25" s="421" t="s">
        <v>425</v>
      </c>
      <c r="G25" s="421" t="s">
        <v>427</v>
      </c>
      <c r="I25" s="421" t="s">
        <v>427</v>
      </c>
    </row>
    <row r="26" spans="1:9">
      <c r="A26" s="421" t="s">
        <v>395</v>
      </c>
      <c r="B26" s="421" t="s">
        <v>396</v>
      </c>
      <c r="C26" s="421">
        <v>884</v>
      </c>
      <c r="D26" s="421" t="s">
        <v>428</v>
      </c>
      <c r="E26" s="421">
        <v>884</v>
      </c>
      <c r="G26" s="421" t="s">
        <v>429</v>
      </c>
      <c r="I26" s="421" t="s">
        <v>430</v>
      </c>
    </row>
    <row r="27" spans="1:9">
      <c r="A27" s="421" t="s">
        <v>395</v>
      </c>
      <c r="B27" s="421" t="s">
        <v>396</v>
      </c>
      <c r="C27" s="421">
        <v>884</v>
      </c>
      <c r="D27" s="421" t="s">
        <v>428</v>
      </c>
      <c r="E27" s="421">
        <v>884</v>
      </c>
      <c r="G27" s="421" t="s">
        <v>431</v>
      </c>
      <c r="I27" s="421" t="s">
        <v>431</v>
      </c>
    </row>
    <row r="28" spans="1:9">
      <c r="A28" s="421" t="s">
        <v>395</v>
      </c>
      <c r="B28" s="421" t="s">
        <v>396</v>
      </c>
      <c r="C28" s="421">
        <v>884</v>
      </c>
      <c r="D28" s="421" t="s">
        <v>428</v>
      </c>
      <c r="E28" s="421">
        <v>884</v>
      </c>
      <c r="G28" s="421" t="s">
        <v>432</v>
      </c>
      <c r="I28" s="421" t="s">
        <v>433</v>
      </c>
    </row>
    <row r="29" spans="1:9">
      <c r="A29" s="421" t="s">
        <v>395</v>
      </c>
      <c r="B29" s="421" t="s">
        <v>396</v>
      </c>
      <c r="C29" s="421">
        <v>884</v>
      </c>
      <c r="D29" s="421" t="s">
        <v>428</v>
      </c>
      <c r="E29" s="421">
        <v>884</v>
      </c>
      <c r="G29" s="421" t="s">
        <v>434</v>
      </c>
      <c r="I29" s="421" t="s">
        <v>435</v>
      </c>
    </row>
    <row r="30" spans="1:9">
      <c r="A30" s="421" t="s">
        <v>395</v>
      </c>
      <c r="B30" s="421" t="s">
        <v>396</v>
      </c>
      <c r="C30" s="421">
        <v>884</v>
      </c>
      <c r="D30" s="421" t="s">
        <v>428</v>
      </c>
      <c r="E30" s="421">
        <v>884</v>
      </c>
      <c r="G30" s="421" t="s">
        <v>436</v>
      </c>
      <c r="I30" s="421" t="s">
        <v>436</v>
      </c>
    </row>
    <row r="31" spans="1:9">
      <c r="A31" s="421" t="s">
        <v>395</v>
      </c>
      <c r="B31" s="421" t="s">
        <v>396</v>
      </c>
      <c r="C31" s="421">
        <v>884</v>
      </c>
      <c r="D31" s="421" t="s">
        <v>428</v>
      </c>
      <c r="E31" s="421">
        <v>884</v>
      </c>
      <c r="G31" s="421" t="s">
        <v>437</v>
      </c>
      <c r="I31" s="421" t="s">
        <v>437</v>
      </c>
    </row>
    <row r="32" spans="1:9">
      <c r="A32" s="421" t="s">
        <v>395</v>
      </c>
      <c r="B32" s="421" t="s">
        <v>396</v>
      </c>
      <c r="C32" s="421">
        <v>884</v>
      </c>
      <c r="D32" s="421" t="s">
        <v>428</v>
      </c>
      <c r="E32" s="421">
        <v>884</v>
      </c>
      <c r="G32" s="421" t="s">
        <v>438</v>
      </c>
      <c r="I32" s="421" t="s">
        <v>439</v>
      </c>
    </row>
    <row r="33" spans="1:9">
      <c r="A33" s="421" t="s">
        <v>395</v>
      </c>
      <c r="B33" s="421" t="s">
        <v>396</v>
      </c>
      <c r="C33" s="421">
        <v>884</v>
      </c>
      <c r="D33" s="421" t="s">
        <v>440</v>
      </c>
      <c r="E33" s="421">
        <v>884</v>
      </c>
      <c r="G33" s="421" t="s">
        <v>440</v>
      </c>
      <c r="I33" s="421" t="s">
        <v>428</v>
      </c>
    </row>
    <row r="34" spans="1:9">
      <c r="A34" s="421" t="s">
        <v>395</v>
      </c>
      <c r="B34" s="421" t="s">
        <v>396</v>
      </c>
      <c r="C34" s="421" t="s">
        <v>441</v>
      </c>
      <c r="D34" s="421" t="s">
        <v>442</v>
      </c>
      <c r="E34" s="421" t="s">
        <v>441</v>
      </c>
      <c r="G34" s="421" t="s">
        <v>443</v>
      </c>
      <c r="I34" s="421" t="s">
        <v>443</v>
      </c>
    </row>
    <row r="35" spans="1:9">
      <c r="A35" s="421" t="s">
        <v>395</v>
      </c>
      <c r="B35" s="421" t="s">
        <v>396</v>
      </c>
      <c r="C35" s="421" t="s">
        <v>441</v>
      </c>
      <c r="D35" s="421" t="s">
        <v>442</v>
      </c>
      <c r="E35" s="421" t="s">
        <v>441</v>
      </c>
      <c r="G35" s="421" t="s">
        <v>444</v>
      </c>
      <c r="I35" s="421" t="s">
        <v>444</v>
      </c>
    </row>
    <row r="36" spans="1:9">
      <c r="A36" s="421" t="s">
        <v>395</v>
      </c>
      <c r="B36" s="421" t="s">
        <v>396</v>
      </c>
      <c r="C36" s="421" t="s">
        <v>441</v>
      </c>
      <c r="D36" s="421" t="s">
        <v>442</v>
      </c>
      <c r="E36" s="421" t="s">
        <v>441</v>
      </c>
      <c r="G36" s="421" t="s">
        <v>445</v>
      </c>
      <c r="I36" s="421" t="s">
        <v>445</v>
      </c>
    </row>
    <row r="37" spans="1:9">
      <c r="A37" s="421" t="s">
        <v>395</v>
      </c>
      <c r="B37" s="421" t="s">
        <v>396</v>
      </c>
      <c r="C37" s="421" t="s">
        <v>441</v>
      </c>
      <c r="D37" s="421" t="s">
        <v>442</v>
      </c>
      <c r="E37" s="421" t="s">
        <v>441</v>
      </c>
      <c r="G37" s="421" t="s">
        <v>442</v>
      </c>
      <c r="I37" s="421" t="s">
        <v>442</v>
      </c>
    </row>
    <row r="38" spans="1:9">
      <c r="A38" s="421" t="s">
        <v>446</v>
      </c>
      <c r="B38" s="421" t="s">
        <v>447</v>
      </c>
      <c r="C38" s="421" t="s">
        <v>448</v>
      </c>
      <c r="D38" s="421" t="s">
        <v>449</v>
      </c>
      <c r="E38" s="421" t="s">
        <v>448</v>
      </c>
      <c r="G38" s="421" t="s">
        <v>449</v>
      </c>
      <c r="I38" s="421" t="s">
        <v>450</v>
      </c>
    </row>
    <row r="39" spans="1:9">
      <c r="A39" s="421" t="s">
        <v>446</v>
      </c>
      <c r="B39" s="421" t="s">
        <v>447</v>
      </c>
      <c r="C39" s="421">
        <v>886</v>
      </c>
      <c r="D39" s="421" t="s">
        <v>451</v>
      </c>
      <c r="E39" s="421">
        <v>886</v>
      </c>
      <c r="G39" s="421" t="s">
        <v>452</v>
      </c>
      <c r="I39" s="421" t="s">
        <v>453</v>
      </c>
    </row>
    <row r="40" spans="1:9">
      <c r="A40" s="421" t="s">
        <v>446</v>
      </c>
      <c r="B40" s="421" t="s">
        <v>447</v>
      </c>
      <c r="C40" s="421">
        <v>886</v>
      </c>
      <c r="D40" s="421" t="s">
        <v>451</v>
      </c>
      <c r="E40" s="421">
        <v>886</v>
      </c>
      <c r="G40" s="421" t="s">
        <v>454</v>
      </c>
      <c r="I40" s="421" t="s">
        <v>455</v>
      </c>
    </row>
    <row r="41" spans="1:9">
      <c r="A41" s="421" t="s">
        <v>446</v>
      </c>
      <c r="B41" s="421" t="s">
        <v>447</v>
      </c>
      <c r="C41" s="421">
        <v>886</v>
      </c>
      <c r="D41" s="421" t="s">
        <v>451</v>
      </c>
      <c r="E41" s="421">
        <v>886</v>
      </c>
      <c r="G41" s="421" t="s">
        <v>456</v>
      </c>
      <c r="I41" s="421" t="s">
        <v>456</v>
      </c>
    </row>
    <row r="42" spans="1:9">
      <c r="A42" s="421" t="s">
        <v>457</v>
      </c>
      <c r="B42" s="421" t="s">
        <v>458</v>
      </c>
      <c r="C42" s="421" t="s">
        <v>459</v>
      </c>
      <c r="D42" s="421" t="s">
        <v>460</v>
      </c>
      <c r="E42" s="421" t="s">
        <v>459</v>
      </c>
      <c r="G42" s="421" t="s">
        <v>460</v>
      </c>
      <c r="I42" s="421" t="s">
        <v>461</v>
      </c>
    </row>
    <row r="43" spans="1:9">
      <c r="A43" s="421" t="s">
        <v>457</v>
      </c>
      <c r="B43" s="421" t="s">
        <v>458</v>
      </c>
      <c r="C43" s="421" t="s">
        <v>462</v>
      </c>
      <c r="D43" s="421" t="s">
        <v>463</v>
      </c>
      <c r="E43" s="421" t="s">
        <v>462</v>
      </c>
      <c r="G43" s="421" t="s">
        <v>463</v>
      </c>
      <c r="I43" s="421" t="s">
        <v>464</v>
      </c>
    </row>
    <row r="44" spans="1:9">
      <c r="A44" s="421" t="s">
        <v>457</v>
      </c>
      <c r="B44" s="421" t="s">
        <v>458</v>
      </c>
      <c r="C44" s="421" t="s">
        <v>462</v>
      </c>
      <c r="D44" s="421" t="s">
        <v>463</v>
      </c>
      <c r="E44" s="421" t="s">
        <v>462</v>
      </c>
      <c r="G44" s="421" t="s">
        <v>465</v>
      </c>
      <c r="I44" s="421" t="s">
        <v>466</v>
      </c>
    </row>
    <row r="45" spans="1:9">
      <c r="A45" s="421" t="s">
        <v>467</v>
      </c>
      <c r="B45" s="421" t="s">
        <v>468</v>
      </c>
      <c r="C45" s="421" t="s">
        <v>469</v>
      </c>
      <c r="D45" s="421" t="s">
        <v>470</v>
      </c>
      <c r="E45" s="421" t="s">
        <v>469</v>
      </c>
      <c r="G45" s="421" t="s">
        <v>470</v>
      </c>
      <c r="I45" s="421" t="s">
        <v>468</v>
      </c>
    </row>
    <row r="46" spans="1:9">
      <c r="A46" s="421" t="s">
        <v>471</v>
      </c>
      <c r="B46" s="421" t="s">
        <v>472</v>
      </c>
      <c r="C46" s="421" t="s">
        <v>265</v>
      </c>
      <c r="D46" s="421" t="s">
        <v>473</v>
      </c>
      <c r="E46" s="421" t="s">
        <v>265</v>
      </c>
      <c r="G46" s="421" t="s">
        <v>474</v>
      </c>
      <c r="I46" s="421" t="s">
        <v>475</v>
      </c>
    </row>
    <row r="47" spans="1:9">
      <c r="A47" s="421" t="s">
        <v>476</v>
      </c>
      <c r="B47" s="421" t="s">
        <v>477</v>
      </c>
      <c r="C47" s="421" t="s">
        <v>478</v>
      </c>
      <c r="D47" s="421" t="s">
        <v>479</v>
      </c>
      <c r="E47" s="421" t="s">
        <v>478</v>
      </c>
      <c r="G47" s="421" t="s">
        <v>479</v>
      </c>
      <c r="I47" s="421" t="s">
        <v>480</v>
      </c>
    </row>
    <row r="48" spans="1:9">
      <c r="A48" s="421" t="s">
        <v>476</v>
      </c>
      <c r="B48" s="421" t="s">
        <v>477</v>
      </c>
      <c r="C48" s="421" t="s">
        <v>481</v>
      </c>
      <c r="D48" s="421" t="s">
        <v>482</v>
      </c>
      <c r="E48" s="421" t="s">
        <v>481</v>
      </c>
      <c r="G48" s="421" t="s">
        <v>482</v>
      </c>
      <c r="I48" s="421" t="s">
        <v>483</v>
      </c>
    </row>
    <row r="49" spans="1:9">
      <c r="A49" s="421" t="s">
        <v>476</v>
      </c>
      <c r="B49" s="421" t="s">
        <v>477</v>
      </c>
      <c r="C49" s="421" t="s">
        <v>484</v>
      </c>
      <c r="D49" s="421" t="s">
        <v>485</v>
      </c>
      <c r="E49" s="421" t="s">
        <v>484</v>
      </c>
      <c r="G49" s="421" t="s">
        <v>485</v>
      </c>
      <c r="I49" s="421" t="s">
        <v>486</v>
      </c>
    </row>
    <row r="50" spans="1:9">
      <c r="A50" s="421" t="s">
        <v>476</v>
      </c>
      <c r="B50" s="421" t="s">
        <v>477</v>
      </c>
      <c r="C50" s="421" t="s">
        <v>487</v>
      </c>
      <c r="D50" s="421" t="s">
        <v>488</v>
      </c>
      <c r="E50" s="421" t="s">
        <v>487</v>
      </c>
      <c r="G50" s="421" t="s">
        <v>488</v>
      </c>
      <c r="I50" s="421" t="s">
        <v>477</v>
      </c>
    </row>
    <row r="51" spans="1:9">
      <c r="A51" s="421" t="s">
        <v>476</v>
      </c>
      <c r="B51" s="421" t="s">
        <v>477</v>
      </c>
      <c r="C51" s="421" t="s">
        <v>489</v>
      </c>
      <c r="D51" s="421" t="s">
        <v>490</v>
      </c>
      <c r="E51" s="421" t="s">
        <v>489</v>
      </c>
      <c r="G51" s="421" t="s">
        <v>491</v>
      </c>
      <c r="I51" s="421" t="s">
        <v>492</v>
      </c>
    </row>
    <row r="52" spans="1:9">
      <c r="A52" s="421" t="s">
        <v>476</v>
      </c>
      <c r="B52" s="421" t="s">
        <v>477</v>
      </c>
      <c r="C52" s="421" t="s">
        <v>489</v>
      </c>
      <c r="D52" s="421" t="s">
        <v>490</v>
      </c>
      <c r="E52" s="421" t="s">
        <v>489</v>
      </c>
      <c r="G52" s="421" t="s">
        <v>490</v>
      </c>
      <c r="I52" s="421" t="s">
        <v>493</v>
      </c>
    </row>
    <row r="53" spans="1:9">
      <c r="A53" s="421" t="s">
        <v>476</v>
      </c>
      <c r="B53" s="421" t="s">
        <v>477</v>
      </c>
      <c r="C53" s="421" t="s">
        <v>494</v>
      </c>
      <c r="D53" s="421" t="s">
        <v>495</v>
      </c>
      <c r="E53" s="421" t="s">
        <v>494</v>
      </c>
      <c r="G53" s="421" t="s">
        <v>495</v>
      </c>
      <c r="I53" s="421" t="s">
        <v>495</v>
      </c>
    </row>
    <row r="54" spans="1:9">
      <c r="A54" s="421" t="s">
        <v>476</v>
      </c>
      <c r="B54" s="421" t="s">
        <v>477</v>
      </c>
      <c r="C54" s="421" t="s">
        <v>494</v>
      </c>
      <c r="D54" s="421" t="s">
        <v>496</v>
      </c>
      <c r="E54" s="421" t="s">
        <v>494</v>
      </c>
      <c r="G54" s="421" t="s">
        <v>497</v>
      </c>
      <c r="I54" s="421" t="s">
        <v>497</v>
      </c>
    </row>
    <row r="55" spans="1:9">
      <c r="A55" s="421" t="s">
        <v>476</v>
      </c>
      <c r="B55" s="421" t="s">
        <v>477</v>
      </c>
      <c r="C55" s="421" t="s">
        <v>498</v>
      </c>
      <c r="D55" s="421" t="s">
        <v>499</v>
      </c>
      <c r="E55" s="421" t="s">
        <v>498</v>
      </c>
      <c r="G55" s="421" t="s">
        <v>499</v>
      </c>
      <c r="I55" s="421" t="s">
        <v>500</v>
      </c>
    </row>
    <row r="56" spans="1:9">
      <c r="A56" s="421" t="s">
        <v>476</v>
      </c>
      <c r="B56" s="421" t="s">
        <v>477</v>
      </c>
      <c r="C56" s="421">
        <v>867</v>
      </c>
      <c r="D56" s="421" t="s">
        <v>501</v>
      </c>
      <c r="E56" s="421">
        <v>867</v>
      </c>
      <c r="G56" s="421" t="s">
        <v>501</v>
      </c>
      <c r="I56" s="421" t="s">
        <v>502</v>
      </c>
    </row>
    <row r="57" spans="1:9">
      <c r="A57" s="421" t="s">
        <v>476</v>
      </c>
      <c r="B57" s="421" t="s">
        <v>477</v>
      </c>
      <c r="C57" s="421" t="s">
        <v>503</v>
      </c>
      <c r="D57" s="421" t="s">
        <v>504</v>
      </c>
      <c r="E57" s="421" t="s">
        <v>503</v>
      </c>
      <c r="G57" s="421" t="s">
        <v>504</v>
      </c>
      <c r="I57" s="421" t="s">
        <v>505</v>
      </c>
    </row>
    <row r="58" spans="1:9">
      <c r="A58" s="421" t="s">
        <v>476</v>
      </c>
      <c r="B58" s="421" t="s">
        <v>477</v>
      </c>
      <c r="C58" s="421" t="s">
        <v>506</v>
      </c>
      <c r="D58" s="421" t="s">
        <v>507</v>
      </c>
      <c r="E58" s="421" t="s">
        <v>506</v>
      </c>
      <c r="G58" s="421" t="s">
        <v>507</v>
      </c>
      <c r="I58" s="421" t="s">
        <v>508</v>
      </c>
    </row>
    <row r="59" spans="1:9">
      <c r="A59" s="421" t="s">
        <v>476</v>
      </c>
      <c r="B59" s="421" t="s">
        <v>477</v>
      </c>
      <c r="C59" s="421" t="s">
        <v>509</v>
      </c>
      <c r="D59" s="421" t="s">
        <v>510</v>
      </c>
      <c r="E59" s="421" t="s">
        <v>509</v>
      </c>
      <c r="G59" s="421" t="s">
        <v>510</v>
      </c>
      <c r="I59" s="421" t="s">
        <v>511</v>
      </c>
    </row>
    <row r="60" spans="1:9">
      <c r="A60" s="421" t="s">
        <v>476</v>
      </c>
      <c r="B60" s="421" t="s">
        <v>477</v>
      </c>
      <c r="D60" s="421" t="s">
        <v>512</v>
      </c>
      <c r="E60" s="421">
        <v>0</v>
      </c>
      <c r="G60" s="421" t="s">
        <v>512</v>
      </c>
      <c r="I60" s="421" t="s">
        <v>512</v>
      </c>
    </row>
    <row r="61" spans="1:9">
      <c r="A61" s="421" t="s">
        <v>513</v>
      </c>
      <c r="B61" s="421" t="s">
        <v>514</v>
      </c>
      <c r="C61" s="421" t="s">
        <v>515</v>
      </c>
      <c r="D61" s="421" t="s">
        <v>516</v>
      </c>
      <c r="E61" s="421" t="s">
        <v>515</v>
      </c>
      <c r="G61" s="421" t="s">
        <v>516</v>
      </c>
      <c r="I61" s="421" t="s">
        <v>517</v>
      </c>
    </row>
    <row r="62" spans="1:9">
      <c r="A62" s="421" t="s">
        <v>513</v>
      </c>
      <c r="B62" s="421" t="s">
        <v>514</v>
      </c>
      <c r="D62" s="421" t="s">
        <v>518</v>
      </c>
      <c r="E62" s="421">
        <v>0</v>
      </c>
      <c r="G62" s="421" t="s">
        <v>518</v>
      </c>
      <c r="I62" s="421" t="s">
        <v>518</v>
      </c>
    </row>
    <row r="63" spans="1:9">
      <c r="A63" s="421" t="s">
        <v>519</v>
      </c>
      <c r="B63" s="421" t="s">
        <v>520</v>
      </c>
      <c r="C63" s="421" t="s">
        <v>521</v>
      </c>
      <c r="D63" s="421" t="s">
        <v>522</v>
      </c>
      <c r="E63" s="421" t="s">
        <v>521</v>
      </c>
      <c r="G63" s="421" t="s">
        <v>522</v>
      </c>
      <c r="I63" s="421" t="s">
        <v>523</v>
      </c>
    </row>
    <row r="64" spans="1:9">
      <c r="A64" s="421" t="s">
        <v>524</v>
      </c>
      <c r="B64" s="421" t="s">
        <v>525</v>
      </c>
      <c r="D64" s="421" t="s">
        <v>526</v>
      </c>
      <c r="E64" s="421">
        <v>0</v>
      </c>
      <c r="G64" s="421" t="s">
        <v>526</v>
      </c>
      <c r="I64" s="421" t="s">
        <v>526</v>
      </c>
    </row>
    <row r="65" spans="1:9">
      <c r="A65" s="421" t="s">
        <v>524</v>
      </c>
      <c r="B65" s="421" t="s">
        <v>525</v>
      </c>
      <c r="C65" s="421" t="s">
        <v>527</v>
      </c>
      <c r="D65" s="421" t="s">
        <v>525</v>
      </c>
      <c r="E65" s="421" t="s">
        <v>527</v>
      </c>
      <c r="G65" s="421" t="s">
        <v>525</v>
      </c>
      <c r="I65" s="421" t="s">
        <v>525</v>
      </c>
    </row>
    <row r="66" spans="1:9">
      <c r="A66" s="421" t="s">
        <v>524</v>
      </c>
      <c r="B66" s="421" t="s">
        <v>525</v>
      </c>
      <c r="D66" s="421" t="s">
        <v>528</v>
      </c>
      <c r="E66" s="421">
        <v>0</v>
      </c>
      <c r="G66" s="421" t="s">
        <v>528</v>
      </c>
      <c r="I66" s="421" t="s">
        <v>528</v>
      </c>
    </row>
    <row r="67" spans="1:9">
      <c r="A67" s="421" t="s">
        <v>524</v>
      </c>
      <c r="B67" s="421" t="s">
        <v>525</v>
      </c>
      <c r="D67" s="421" t="s">
        <v>529</v>
      </c>
      <c r="E67" s="421">
        <v>0</v>
      </c>
      <c r="G67" s="421" t="s">
        <v>529</v>
      </c>
      <c r="I67" s="421" t="s">
        <v>529</v>
      </c>
    </row>
    <row r="68" spans="1:9">
      <c r="A68" s="421" t="s">
        <v>524</v>
      </c>
      <c r="B68" s="421" t="s">
        <v>525</v>
      </c>
      <c r="D68" s="421" t="s">
        <v>530</v>
      </c>
      <c r="E68" s="421">
        <v>0</v>
      </c>
      <c r="G68" s="421" t="s">
        <v>530</v>
      </c>
      <c r="I68" s="421" t="s">
        <v>530</v>
      </c>
    </row>
    <row r="69" spans="1:9">
      <c r="A69" s="421" t="s">
        <v>524</v>
      </c>
      <c r="B69" s="421" t="s">
        <v>525</v>
      </c>
      <c r="C69" s="421" t="s">
        <v>527</v>
      </c>
      <c r="D69" s="421" t="s">
        <v>531</v>
      </c>
      <c r="E69" s="421" t="s">
        <v>527</v>
      </c>
      <c r="G69" s="421" t="s">
        <v>531</v>
      </c>
      <c r="I69" s="421" t="s">
        <v>531</v>
      </c>
    </row>
    <row r="70" spans="1:9">
      <c r="A70" s="421" t="s">
        <v>524</v>
      </c>
      <c r="B70" s="421" t="s">
        <v>525</v>
      </c>
      <c r="C70" s="421" t="s">
        <v>532</v>
      </c>
      <c r="D70" s="421" t="s">
        <v>533</v>
      </c>
      <c r="E70" s="421" t="s">
        <v>532</v>
      </c>
      <c r="G70" s="421" t="s">
        <v>533</v>
      </c>
      <c r="I70" s="421" t="s">
        <v>533</v>
      </c>
    </row>
    <row r="71" spans="1:9">
      <c r="A71" s="421" t="s">
        <v>534</v>
      </c>
      <c r="B71" s="421" t="s">
        <v>535</v>
      </c>
      <c r="C71" s="421" t="s">
        <v>536</v>
      </c>
      <c r="D71" s="421" t="s">
        <v>537</v>
      </c>
      <c r="E71" s="421" t="s">
        <v>536</v>
      </c>
      <c r="G71" s="421" t="s">
        <v>537</v>
      </c>
      <c r="I71" s="421" t="s">
        <v>537</v>
      </c>
    </row>
    <row r="72" spans="1:9">
      <c r="A72" s="421" t="s">
        <v>534</v>
      </c>
      <c r="B72" s="421" t="s">
        <v>535</v>
      </c>
      <c r="C72" s="421" t="s">
        <v>536</v>
      </c>
      <c r="D72" s="421" t="s">
        <v>538</v>
      </c>
      <c r="E72" s="421" t="s">
        <v>536</v>
      </c>
      <c r="G72" s="421" t="s">
        <v>538</v>
      </c>
      <c r="I72" s="421" t="s">
        <v>539</v>
      </c>
    </row>
    <row r="73" spans="1:9">
      <c r="A73" s="421" t="s">
        <v>534</v>
      </c>
      <c r="B73" s="421" t="s">
        <v>535</v>
      </c>
      <c r="C73" s="421">
        <v>809</v>
      </c>
      <c r="D73" s="421" t="s">
        <v>540</v>
      </c>
      <c r="E73" s="421">
        <v>809</v>
      </c>
      <c r="G73" s="421" t="s">
        <v>540</v>
      </c>
      <c r="I73" s="421" t="s">
        <v>540</v>
      </c>
    </row>
    <row r="74" spans="1:9">
      <c r="A74" s="421" t="s">
        <v>534</v>
      </c>
      <c r="B74" s="421" t="s">
        <v>535</v>
      </c>
      <c r="C74" s="421">
        <v>809</v>
      </c>
      <c r="D74" s="421" t="s">
        <v>540</v>
      </c>
      <c r="E74" s="421">
        <v>809</v>
      </c>
      <c r="G74" s="421" t="s">
        <v>541</v>
      </c>
      <c r="I74" s="421" t="s">
        <v>541</v>
      </c>
    </row>
    <row r="75" spans="1:9">
      <c r="A75" s="421" t="s">
        <v>534</v>
      </c>
      <c r="B75" s="421" t="s">
        <v>535</v>
      </c>
      <c r="C75" s="421">
        <v>809</v>
      </c>
      <c r="D75" s="421" t="s">
        <v>540</v>
      </c>
      <c r="E75" s="421">
        <v>809</v>
      </c>
      <c r="G75" s="421" t="s">
        <v>542</v>
      </c>
      <c r="I75" s="421" t="s">
        <v>542</v>
      </c>
    </row>
    <row r="76" spans="1:9">
      <c r="A76" s="421" t="s">
        <v>534</v>
      </c>
      <c r="B76" s="421" t="s">
        <v>535</v>
      </c>
      <c r="C76" s="421">
        <v>809</v>
      </c>
      <c r="D76" s="421" t="s">
        <v>540</v>
      </c>
      <c r="E76" s="421">
        <v>809</v>
      </c>
      <c r="G76" s="421" t="s">
        <v>543</v>
      </c>
      <c r="I76" s="421" t="s">
        <v>543</v>
      </c>
    </row>
    <row r="77" spans="1:9">
      <c r="A77" s="421" t="s">
        <v>534</v>
      </c>
      <c r="B77" s="421" t="s">
        <v>535</v>
      </c>
      <c r="C77" s="421">
        <v>809</v>
      </c>
      <c r="D77" s="421" t="s">
        <v>544</v>
      </c>
      <c r="E77" s="421">
        <v>809</v>
      </c>
      <c r="G77" s="421" t="s">
        <v>545</v>
      </c>
      <c r="I77" s="421" t="s">
        <v>545</v>
      </c>
    </row>
    <row r="78" spans="1:9">
      <c r="A78" s="421" t="s">
        <v>534</v>
      </c>
      <c r="B78" s="421" t="s">
        <v>535</v>
      </c>
      <c r="C78" s="421">
        <v>809</v>
      </c>
      <c r="D78" s="421" t="s">
        <v>544</v>
      </c>
      <c r="E78" s="421">
        <v>809</v>
      </c>
      <c r="G78" s="421" t="s">
        <v>546</v>
      </c>
      <c r="I78" s="421" t="s">
        <v>546</v>
      </c>
    </row>
    <row r="79" spans="1:9">
      <c r="A79" s="421" t="s">
        <v>534</v>
      </c>
      <c r="B79" s="421" t="s">
        <v>535</v>
      </c>
      <c r="C79" s="421">
        <v>809</v>
      </c>
      <c r="D79" s="421" t="s">
        <v>544</v>
      </c>
      <c r="E79" s="421">
        <v>809</v>
      </c>
      <c r="G79" s="421" t="s">
        <v>547</v>
      </c>
      <c r="I79" s="421" t="s">
        <v>547</v>
      </c>
    </row>
    <row r="80" spans="1:9">
      <c r="A80" s="421" t="s">
        <v>534</v>
      </c>
      <c r="B80" s="421" t="s">
        <v>535</v>
      </c>
      <c r="C80" s="421">
        <v>809</v>
      </c>
      <c r="D80" s="421" t="s">
        <v>544</v>
      </c>
      <c r="E80" s="421">
        <v>809</v>
      </c>
      <c r="G80" s="421" t="s">
        <v>548</v>
      </c>
      <c r="I80" s="421" t="s">
        <v>548</v>
      </c>
    </row>
    <row r="81" spans="1:9">
      <c r="A81" s="421" t="s">
        <v>534</v>
      </c>
      <c r="B81" s="421" t="s">
        <v>535</v>
      </c>
      <c r="C81" s="421">
        <v>809</v>
      </c>
      <c r="D81" s="421" t="s">
        <v>544</v>
      </c>
      <c r="E81" s="421">
        <v>809</v>
      </c>
      <c r="G81" s="421" t="s">
        <v>549</v>
      </c>
      <c r="I81" s="421" t="s">
        <v>549</v>
      </c>
    </row>
    <row r="82" spans="1:9">
      <c r="A82" s="421" t="s">
        <v>534</v>
      </c>
      <c r="B82" s="421" t="s">
        <v>535</v>
      </c>
      <c r="C82" s="421">
        <v>809</v>
      </c>
      <c r="D82" s="421" t="s">
        <v>544</v>
      </c>
      <c r="E82" s="421">
        <v>809</v>
      </c>
      <c r="G82" s="421" t="s">
        <v>550</v>
      </c>
      <c r="I82" s="421" t="s">
        <v>550</v>
      </c>
    </row>
    <row r="83" spans="1:9">
      <c r="A83" s="421" t="s">
        <v>534</v>
      </c>
      <c r="B83" s="421" t="s">
        <v>535</v>
      </c>
      <c r="C83" s="421" t="s">
        <v>551</v>
      </c>
      <c r="D83" s="421" t="s">
        <v>552</v>
      </c>
      <c r="E83" s="421" t="s">
        <v>551</v>
      </c>
      <c r="G83" s="421" t="s">
        <v>552</v>
      </c>
      <c r="I83" s="421" t="s">
        <v>552</v>
      </c>
    </row>
    <row r="84" spans="1:9">
      <c r="A84" s="421" t="s">
        <v>534</v>
      </c>
      <c r="B84" s="421" t="s">
        <v>535</v>
      </c>
      <c r="C84" s="421" t="s">
        <v>551</v>
      </c>
      <c r="D84" s="421" t="s">
        <v>552</v>
      </c>
      <c r="E84" s="421" t="s">
        <v>551</v>
      </c>
      <c r="G84" s="421" t="s">
        <v>552</v>
      </c>
      <c r="I84" s="421" t="s">
        <v>553</v>
      </c>
    </row>
    <row r="85" spans="1:9">
      <c r="A85" s="421" t="s">
        <v>534</v>
      </c>
      <c r="B85" s="421" t="s">
        <v>535</v>
      </c>
      <c r="C85" s="421" t="s">
        <v>551</v>
      </c>
      <c r="D85" s="421" t="s">
        <v>552</v>
      </c>
      <c r="E85" s="421" t="s">
        <v>551</v>
      </c>
      <c r="G85" s="421" t="s">
        <v>554</v>
      </c>
      <c r="I85" s="421" t="s">
        <v>555</v>
      </c>
    </row>
    <row r="86" spans="1:9">
      <c r="A86" s="421" t="s">
        <v>534</v>
      </c>
      <c r="B86" s="421" t="s">
        <v>535</v>
      </c>
      <c r="C86" s="421" t="s">
        <v>551</v>
      </c>
      <c r="D86" s="421" t="s">
        <v>552</v>
      </c>
      <c r="E86" s="421" t="s">
        <v>551</v>
      </c>
      <c r="G86" s="421" t="s">
        <v>556</v>
      </c>
      <c r="I86" s="421" t="s">
        <v>557</v>
      </c>
    </row>
    <row r="87" spans="1:9">
      <c r="A87" s="421" t="s">
        <v>534</v>
      </c>
      <c r="B87" s="421" t="s">
        <v>535</v>
      </c>
      <c r="C87" s="421" t="s">
        <v>551</v>
      </c>
      <c r="D87" s="421" t="s">
        <v>552</v>
      </c>
      <c r="E87" s="421" t="s">
        <v>551</v>
      </c>
      <c r="G87" s="421" t="s">
        <v>558</v>
      </c>
      <c r="I87" s="421" t="s">
        <v>559</v>
      </c>
    </row>
    <row r="88" spans="1:9">
      <c r="A88" s="421" t="s">
        <v>534</v>
      </c>
      <c r="B88" s="421" t="s">
        <v>535</v>
      </c>
      <c r="C88" s="421" t="s">
        <v>551</v>
      </c>
      <c r="D88" s="421" t="s">
        <v>552</v>
      </c>
      <c r="E88" s="421" t="s">
        <v>551</v>
      </c>
      <c r="G88" s="421" t="s">
        <v>560</v>
      </c>
      <c r="I88" s="421" t="s">
        <v>560</v>
      </c>
    </row>
    <row r="89" spans="1:9">
      <c r="A89" s="421" t="s">
        <v>534</v>
      </c>
      <c r="B89" s="421" t="s">
        <v>535</v>
      </c>
      <c r="C89" s="421" t="s">
        <v>551</v>
      </c>
      <c r="D89" s="421" t="s">
        <v>552</v>
      </c>
      <c r="E89" s="421" t="s">
        <v>551</v>
      </c>
      <c r="G89" s="421" t="s">
        <v>561</v>
      </c>
      <c r="I89" s="421" t="s">
        <v>561</v>
      </c>
    </row>
    <row r="90" spans="1:9">
      <c r="A90" s="421" t="s">
        <v>534</v>
      </c>
      <c r="B90" s="421" t="s">
        <v>535</v>
      </c>
      <c r="C90" s="421" t="s">
        <v>551</v>
      </c>
      <c r="D90" s="421" t="s">
        <v>552</v>
      </c>
      <c r="E90" s="421" t="s">
        <v>551</v>
      </c>
      <c r="G90" s="421" t="s">
        <v>562</v>
      </c>
      <c r="I90" s="421" t="s">
        <v>563</v>
      </c>
    </row>
    <row r="91" spans="1:9">
      <c r="A91" s="421" t="s">
        <v>534</v>
      </c>
      <c r="B91" s="421" t="s">
        <v>535</v>
      </c>
      <c r="C91" s="421" t="s">
        <v>551</v>
      </c>
      <c r="D91" s="421" t="s">
        <v>552</v>
      </c>
      <c r="E91" s="421" t="s">
        <v>551</v>
      </c>
      <c r="G91" s="421" t="s">
        <v>564</v>
      </c>
      <c r="I91" s="421" t="s">
        <v>564</v>
      </c>
    </row>
    <row r="92" spans="1:9">
      <c r="A92" s="421" t="s">
        <v>534</v>
      </c>
      <c r="B92" s="421" t="s">
        <v>535</v>
      </c>
      <c r="C92" s="421" t="s">
        <v>551</v>
      </c>
      <c r="D92" s="421" t="s">
        <v>552</v>
      </c>
      <c r="E92" s="421" t="s">
        <v>551</v>
      </c>
      <c r="G92" s="421" t="s">
        <v>565</v>
      </c>
      <c r="I92" s="421" t="s">
        <v>566</v>
      </c>
    </row>
    <row r="93" spans="1:9">
      <c r="A93" s="421" t="s">
        <v>534</v>
      </c>
      <c r="B93" s="421" t="s">
        <v>535</v>
      </c>
      <c r="C93" s="421" t="s">
        <v>551</v>
      </c>
      <c r="D93" s="421" t="s">
        <v>552</v>
      </c>
      <c r="E93" s="421" t="s">
        <v>551</v>
      </c>
      <c r="G93" s="421" t="s">
        <v>567</v>
      </c>
      <c r="I93" s="421" t="s">
        <v>568</v>
      </c>
    </row>
    <row r="94" spans="1:9">
      <c r="A94" s="421" t="s">
        <v>534</v>
      </c>
      <c r="B94" s="421" t="s">
        <v>535</v>
      </c>
      <c r="C94" s="421" t="s">
        <v>551</v>
      </c>
      <c r="D94" s="421" t="s">
        <v>552</v>
      </c>
      <c r="E94" s="421" t="s">
        <v>551</v>
      </c>
      <c r="G94" s="421" t="s">
        <v>569</v>
      </c>
      <c r="I94" s="421" t="s">
        <v>570</v>
      </c>
    </row>
    <row r="95" spans="1:9">
      <c r="A95" s="421" t="s">
        <v>534</v>
      </c>
      <c r="B95" s="421" t="s">
        <v>535</v>
      </c>
      <c r="C95" s="421" t="s">
        <v>551</v>
      </c>
      <c r="D95" s="421" t="s">
        <v>552</v>
      </c>
      <c r="E95" s="421" t="s">
        <v>551</v>
      </c>
      <c r="G95" s="421" t="s">
        <v>569</v>
      </c>
      <c r="I95" s="421" t="s">
        <v>571</v>
      </c>
    </row>
    <row r="96" spans="1:9">
      <c r="A96" s="421" t="s">
        <v>534</v>
      </c>
      <c r="B96" s="421" t="s">
        <v>535</v>
      </c>
      <c r="C96" s="421" t="s">
        <v>551</v>
      </c>
      <c r="D96" s="421" t="s">
        <v>552</v>
      </c>
      <c r="E96" s="421" t="s">
        <v>551</v>
      </c>
      <c r="G96" s="421" t="s">
        <v>572</v>
      </c>
      <c r="I96" s="421" t="s">
        <v>573</v>
      </c>
    </row>
    <row r="97" spans="1:9">
      <c r="A97" s="421" t="s">
        <v>534</v>
      </c>
      <c r="B97" s="421" t="s">
        <v>535</v>
      </c>
      <c r="C97" s="421" t="s">
        <v>551</v>
      </c>
      <c r="D97" s="421" t="s">
        <v>552</v>
      </c>
      <c r="E97" s="421" t="s">
        <v>551</v>
      </c>
      <c r="G97" s="421" t="s">
        <v>574</v>
      </c>
      <c r="I97" s="421" t="s">
        <v>575</v>
      </c>
    </row>
    <row r="98" spans="1:9">
      <c r="A98" s="421" t="s">
        <v>534</v>
      </c>
      <c r="B98" s="421" t="s">
        <v>535</v>
      </c>
      <c r="C98" s="421" t="s">
        <v>551</v>
      </c>
      <c r="D98" s="421" t="s">
        <v>552</v>
      </c>
      <c r="E98" s="421" t="s">
        <v>551</v>
      </c>
      <c r="G98" s="421" t="s">
        <v>574</v>
      </c>
      <c r="I98" s="421" t="s">
        <v>576</v>
      </c>
    </row>
    <row r="99" spans="1:9">
      <c r="A99" s="421" t="s">
        <v>534</v>
      </c>
      <c r="B99" s="421" t="s">
        <v>535</v>
      </c>
      <c r="C99" s="421" t="s">
        <v>551</v>
      </c>
      <c r="D99" s="421" t="s">
        <v>552</v>
      </c>
      <c r="E99" s="421" t="s">
        <v>551</v>
      </c>
      <c r="G99" s="421" t="s">
        <v>574</v>
      </c>
      <c r="I99" s="421" t="s">
        <v>577</v>
      </c>
    </row>
    <row r="100" spans="1:9">
      <c r="A100" s="421" t="s">
        <v>534</v>
      </c>
      <c r="B100" s="421" t="s">
        <v>535</v>
      </c>
      <c r="C100" s="421" t="s">
        <v>551</v>
      </c>
      <c r="D100" s="421" t="s">
        <v>552</v>
      </c>
      <c r="E100" s="421" t="s">
        <v>551</v>
      </c>
      <c r="G100" s="421" t="s">
        <v>578</v>
      </c>
      <c r="I100" s="421" t="s">
        <v>579</v>
      </c>
    </row>
    <row r="101" spans="1:9">
      <c r="A101" s="421" t="s">
        <v>534</v>
      </c>
      <c r="B101" s="421" t="s">
        <v>535</v>
      </c>
      <c r="C101" s="421" t="s">
        <v>551</v>
      </c>
      <c r="D101" s="421" t="s">
        <v>552</v>
      </c>
      <c r="E101" s="421" t="s">
        <v>551</v>
      </c>
      <c r="G101" s="421" t="s">
        <v>578</v>
      </c>
      <c r="I101" s="421" t="s">
        <v>580</v>
      </c>
    </row>
    <row r="102" spans="1:9">
      <c r="A102" s="421" t="s">
        <v>534</v>
      </c>
      <c r="B102" s="421" t="s">
        <v>535</v>
      </c>
      <c r="C102" s="421" t="s">
        <v>551</v>
      </c>
      <c r="D102" s="421" t="s">
        <v>552</v>
      </c>
      <c r="E102" s="421" t="s">
        <v>551</v>
      </c>
      <c r="G102" s="421" t="s">
        <v>581</v>
      </c>
      <c r="I102" s="421" t="s">
        <v>582</v>
      </c>
    </row>
    <row r="103" spans="1:9">
      <c r="A103" s="421" t="s">
        <v>534</v>
      </c>
      <c r="B103" s="421" t="s">
        <v>535</v>
      </c>
      <c r="C103" s="421" t="s">
        <v>551</v>
      </c>
      <c r="D103" s="421" t="s">
        <v>552</v>
      </c>
      <c r="E103" s="421" t="s">
        <v>551</v>
      </c>
      <c r="G103" s="421" t="s">
        <v>581</v>
      </c>
      <c r="I103" s="421" t="s">
        <v>583</v>
      </c>
    </row>
    <row r="104" spans="1:9">
      <c r="A104" s="421" t="s">
        <v>534</v>
      </c>
      <c r="B104" s="421" t="s">
        <v>535</v>
      </c>
      <c r="C104" s="421" t="s">
        <v>551</v>
      </c>
      <c r="D104" s="421" t="s">
        <v>552</v>
      </c>
      <c r="E104" s="421" t="s">
        <v>551</v>
      </c>
      <c r="G104" s="421" t="s">
        <v>581</v>
      </c>
      <c r="I104" s="421" t="s">
        <v>584</v>
      </c>
    </row>
    <row r="105" spans="1:9">
      <c r="A105" s="421" t="s">
        <v>534</v>
      </c>
      <c r="B105" s="421" t="s">
        <v>535</v>
      </c>
      <c r="C105" s="421" t="s">
        <v>551</v>
      </c>
      <c r="D105" s="421" t="s">
        <v>552</v>
      </c>
      <c r="E105" s="421" t="s">
        <v>551</v>
      </c>
      <c r="G105" s="421" t="s">
        <v>581</v>
      </c>
      <c r="I105" s="421" t="s">
        <v>585</v>
      </c>
    </row>
    <row r="106" spans="1:9">
      <c r="A106" s="421" t="s">
        <v>534</v>
      </c>
      <c r="B106" s="421" t="s">
        <v>535</v>
      </c>
      <c r="C106" s="421" t="s">
        <v>551</v>
      </c>
      <c r="D106" s="421" t="s">
        <v>552</v>
      </c>
      <c r="E106" s="421" t="s">
        <v>551</v>
      </c>
      <c r="G106" s="421" t="s">
        <v>586</v>
      </c>
      <c r="I106" s="421" t="s">
        <v>587</v>
      </c>
    </row>
    <row r="107" spans="1:9">
      <c r="A107" s="421" t="s">
        <v>534</v>
      </c>
      <c r="B107" s="421" t="s">
        <v>535</v>
      </c>
      <c r="C107" s="421" t="s">
        <v>551</v>
      </c>
      <c r="D107" s="421" t="s">
        <v>552</v>
      </c>
      <c r="E107" s="421" t="s">
        <v>551</v>
      </c>
      <c r="G107" s="421" t="s">
        <v>588</v>
      </c>
      <c r="I107" s="421" t="s">
        <v>589</v>
      </c>
    </row>
    <row r="108" spans="1:9">
      <c r="A108" s="421" t="s">
        <v>534</v>
      </c>
      <c r="B108" s="421" t="s">
        <v>535</v>
      </c>
      <c r="C108" s="421" t="s">
        <v>551</v>
      </c>
      <c r="D108" s="421" t="s">
        <v>552</v>
      </c>
      <c r="E108" s="421" t="s">
        <v>551</v>
      </c>
      <c r="G108" s="421" t="s">
        <v>590</v>
      </c>
      <c r="I108" s="421" t="s">
        <v>591</v>
      </c>
    </row>
    <row r="109" spans="1:9">
      <c r="A109" s="421" t="s">
        <v>534</v>
      </c>
      <c r="B109" s="421" t="s">
        <v>535</v>
      </c>
      <c r="C109" s="421" t="s">
        <v>551</v>
      </c>
      <c r="D109" s="421" t="s">
        <v>552</v>
      </c>
      <c r="E109" s="421" t="s">
        <v>551</v>
      </c>
      <c r="G109" s="421" t="s">
        <v>590</v>
      </c>
      <c r="I109" s="421" t="s">
        <v>592</v>
      </c>
    </row>
    <row r="110" spans="1:9">
      <c r="A110" s="421" t="s">
        <v>534</v>
      </c>
      <c r="B110" s="421" t="s">
        <v>535</v>
      </c>
      <c r="C110" s="421" t="s">
        <v>404</v>
      </c>
      <c r="D110" s="421" t="s">
        <v>593</v>
      </c>
      <c r="E110" s="421" t="s">
        <v>404</v>
      </c>
      <c r="G110" s="421" t="s">
        <v>593</v>
      </c>
      <c r="I110" s="421" t="s">
        <v>593</v>
      </c>
    </row>
    <row r="111" spans="1:9">
      <c r="A111" s="421" t="s">
        <v>534</v>
      </c>
      <c r="B111" s="421" t="s">
        <v>535</v>
      </c>
      <c r="C111" s="421" t="s">
        <v>404</v>
      </c>
      <c r="D111" s="421" t="s">
        <v>593</v>
      </c>
      <c r="E111" s="421" t="s">
        <v>404</v>
      </c>
      <c r="G111" s="421" t="s">
        <v>594</v>
      </c>
      <c r="I111" s="421" t="s">
        <v>594</v>
      </c>
    </row>
    <row r="112" spans="1:9">
      <c r="A112" s="421" t="s">
        <v>534</v>
      </c>
      <c r="B112" s="421" t="s">
        <v>535</v>
      </c>
      <c r="C112" s="421" t="s">
        <v>404</v>
      </c>
      <c r="D112" s="421" t="s">
        <v>593</v>
      </c>
      <c r="E112" s="421" t="s">
        <v>404</v>
      </c>
      <c r="G112" s="421" t="s">
        <v>594</v>
      </c>
      <c r="I112" s="421" t="s">
        <v>595</v>
      </c>
    </row>
    <row r="113" spans="1:9">
      <c r="A113" s="421" t="s">
        <v>534</v>
      </c>
      <c r="B113" s="421" t="s">
        <v>535</v>
      </c>
      <c r="C113" s="421" t="s">
        <v>404</v>
      </c>
      <c r="D113" s="421" t="s">
        <v>593</v>
      </c>
      <c r="E113" s="421" t="s">
        <v>404</v>
      </c>
      <c r="G113" s="421" t="s">
        <v>594</v>
      </c>
      <c r="I113" s="421" t="s">
        <v>596</v>
      </c>
    </row>
    <row r="114" spans="1:9">
      <c r="A114" s="421" t="s">
        <v>534</v>
      </c>
      <c r="B114" s="421" t="s">
        <v>535</v>
      </c>
      <c r="C114" s="421" t="s">
        <v>404</v>
      </c>
      <c r="D114" s="421" t="s">
        <v>593</v>
      </c>
      <c r="E114" s="421" t="s">
        <v>404</v>
      </c>
      <c r="G114" s="421" t="s">
        <v>594</v>
      </c>
      <c r="I114" s="421" t="s">
        <v>597</v>
      </c>
    </row>
    <row r="115" spans="1:9">
      <c r="A115" s="421" t="s">
        <v>534</v>
      </c>
      <c r="B115" s="421" t="s">
        <v>535</v>
      </c>
      <c r="C115" s="421" t="s">
        <v>404</v>
      </c>
      <c r="D115" s="421" t="s">
        <v>593</v>
      </c>
      <c r="E115" s="421" t="s">
        <v>404</v>
      </c>
      <c r="G115" s="421" t="s">
        <v>598</v>
      </c>
      <c r="I115" s="421" t="s">
        <v>599</v>
      </c>
    </row>
    <row r="116" spans="1:9">
      <c r="A116" s="421" t="s">
        <v>534</v>
      </c>
      <c r="B116" s="421" t="s">
        <v>535</v>
      </c>
      <c r="C116" s="421" t="s">
        <v>404</v>
      </c>
      <c r="D116" s="421" t="s">
        <v>593</v>
      </c>
      <c r="E116" s="421" t="s">
        <v>404</v>
      </c>
      <c r="G116" s="421" t="s">
        <v>600</v>
      </c>
      <c r="I116" s="421" t="s">
        <v>598</v>
      </c>
    </row>
    <row r="117" spans="1:9">
      <c r="A117" s="421" t="s">
        <v>534</v>
      </c>
      <c r="B117" s="421" t="s">
        <v>535</v>
      </c>
      <c r="C117" s="421" t="s">
        <v>404</v>
      </c>
      <c r="D117" s="421" t="s">
        <v>593</v>
      </c>
      <c r="E117" s="421" t="s">
        <v>404</v>
      </c>
      <c r="G117" s="421" t="s">
        <v>600</v>
      </c>
      <c r="I117" s="421" t="s">
        <v>601</v>
      </c>
    </row>
    <row r="118" spans="1:9">
      <c r="A118" s="421" t="s">
        <v>534</v>
      </c>
      <c r="B118" s="421" t="s">
        <v>535</v>
      </c>
      <c r="C118" s="421" t="s">
        <v>404</v>
      </c>
      <c r="D118" s="421" t="s">
        <v>593</v>
      </c>
      <c r="E118" s="421" t="s">
        <v>404</v>
      </c>
      <c r="G118" s="421" t="s">
        <v>600</v>
      </c>
      <c r="I118" s="421" t="s">
        <v>602</v>
      </c>
    </row>
    <row r="119" spans="1:9">
      <c r="A119" s="421" t="s">
        <v>534</v>
      </c>
      <c r="B119" s="421" t="s">
        <v>535</v>
      </c>
      <c r="C119" s="421" t="s">
        <v>404</v>
      </c>
      <c r="D119" s="421" t="s">
        <v>593</v>
      </c>
      <c r="E119" s="421" t="s">
        <v>404</v>
      </c>
      <c r="G119" s="421" t="s">
        <v>600</v>
      </c>
      <c r="I119" s="421" t="s">
        <v>603</v>
      </c>
    </row>
    <row r="120" spans="1:9">
      <c r="A120" s="421" t="s">
        <v>534</v>
      </c>
      <c r="B120" s="421" t="s">
        <v>535</v>
      </c>
      <c r="C120" s="421" t="s">
        <v>404</v>
      </c>
      <c r="D120" s="421" t="s">
        <v>593</v>
      </c>
      <c r="E120" s="421" t="s">
        <v>404</v>
      </c>
      <c r="G120" s="421" t="s">
        <v>600</v>
      </c>
      <c r="I120" s="421" t="s">
        <v>604</v>
      </c>
    </row>
    <row r="121" spans="1:9">
      <c r="A121" s="421" t="s">
        <v>534</v>
      </c>
      <c r="B121" s="421" t="s">
        <v>535</v>
      </c>
      <c r="C121" s="421" t="s">
        <v>404</v>
      </c>
      <c r="D121" s="421" t="s">
        <v>593</v>
      </c>
      <c r="E121" s="421" t="s">
        <v>404</v>
      </c>
      <c r="G121" s="421" t="s">
        <v>600</v>
      </c>
      <c r="I121" s="421" t="s">
        <v>605</v>
      </c>
    </row>
    <row r="122" spans="1:9">
      <c r="A122" s="421" t="s">
        <v>534</v>
      </c>
      <c r="B122" s="421" t="s">
        <v>535</v>
      </c>
      <c r="C122" s="421" t="s">
        <v>404</v>
      </c>
      <c r="D122" s="421" t="s">
        <v>593</v>
      </c>
      <c r="E122" s="421" t="s">
        <v>404</v>
      </c>
      <c r="G122" s="421" t="s">
        <v>600</v>
      </c>
      <c r="I122" s="421" t="s">
        <v>606</v>
      </c>
    </row>
    <row r="123" spans="1:9">
      <c r="A123" s="421" t="s">
        <v>534</v>
      </c>
      <c r="B123" s="421" t="s">
        <v>535</v>
      </c>
      <c r="C123" s="421" t="s">
        <v>404</v>
      </c>
      <c r="D123" s="421" t="s">
        <v>593</v>
      </c>
      <c r="E123" s="421" t="s">
        <v>404</v>
      </c>
      <c r="G123" s="421" t="s">
        <v>607</v>
      </c>
      <c r="I123" s="421" t="s">
        <v>608</v>
      </c>
    </row>
    <row r="124" spans="1:9">
      <c r="A124" s="421" t="s">
        <v>534</v>
      </c>
      <c r="B124" s="421" t="s">
        <v>535</v>
      </c>
      <c r="C124" s="421" t="s">
        <v>404</v>
      </c>
      <c r="D124" s="421" t="s">
        <v>593</v>
      </c>
      <c r="E124" s="421" t="s">
        <v>404</v>
      </c>
      <c r="G124" s="421" t="s">
        <v>607</v>
      </c>
      <c r="I124" s="421" t="s">
        <v>609</v>
      </c>
    </row>
    <row r="125" spans="1:9">
      <c r="A125" s="421" t="s">
        <v>534</v>
      </c>
      <c r="B125" s="421" t="s">
        <v>535</v>
      </c>
      <c r="C125" s="421" t="s">
        <v>404</v>
      </c>
      <c r="D125" s="421" t="s">
        <v>593</v>
      </c>
      <c r="E125" s="421" t="s">
        <v>404</v>
      </c>
      <c r="G125" s="421" t="s">
        <v>607</v>
      </c>
      <c r="I125" s="421" t="s">
        <v>610</v>
      </c>
    </row>
    <row r="126" spans="1:9">
      <c r="A126" s="421" t="s">
        <v>534</v>
      </c>
      <c r="B126" s="421" t="s">
        <v>535</v>
      </c>
      <c r="C126" s="421" t="s">
        <v>404</v>
      </c>
      <c r="D126" s="421" t="s">
        <v>593</v>
      </c>
      <c r="E126" s="421" t="s">
        <v>404</v>
      </c>
      <c r="G126" s="421" t="s">
        <v>607</v>
      </c>
      <c r="I126" s="421" t="s">
        <v>611</v>
      </c>
    </row>
    <row r="127" spans="1:9">
      <c r="A127" s="421" t="s">
        <v>534</v>
      </c>
      <c r="B127" s="421" t="s">
        <v>535</v>
      </c>
      <c r="C127" s="421" t="s">
        <v>404</v>
      </c>
      <c r="D127" s="421" t="s">
        <v>593</v>
      </c>
      <c r="E127" s="421" t="s">
        <v>404</v>
      </c>
      <c r="G127" s="421" t="s">
        <v>607</v>
      </c>
      <c r="I127" s="421" t="s">
        <v>612</v>
      </c>
    </row>
    <row r="128" spans="1:9">
      <c r="A128" s="421" t="s">
        <v>534</v>
      </c>
      <c r="B128" s="421" t="s">
        <v>535</v>
      </c>
      <c r="C128" s="421" t="s">
        <v>404</v>
      </c>
      <c r="D128" s="421" t="s">
        <v>593</v>
      </c>
      <c r="E128" s="421" t="s">
        <v>404</v>
      </c>
      <c r="G128" s="421" t="s">
        <v>607</v>
      </c>
      <c r="I128" s="421" t="s">
        <v>613</v>
      </c>
    </row>
    <row r="129" spans="1:9">
      <c r="A129" s="421" t="s">
        <v>534</v>
      </c>
      <c r="B129" s="421" t="s">
        <v>535</v>
      </c>
      <c r="C129" s="421" t="s">
        <v>404</v>
      </c>
      <c r="D129" s="421" t="s">
        <v>593</v>
      </c>
      <c r="E129" s="421" t="s">
        <v>404</v>
      </c>
      <c r="G129" s="421" t="s">
        <v>607</v>
      </c>
      <c r="I129" s="421" t="s">
        <v>614</v>
      </c>
    </row>
    <row r="130" spans="1:9">
      <c r="A130" s="421" t="s">
        <v>534</v>
      </c>
      <c r="B130" s="421" t="s">
        <v>535</v>
      </c>
      <c r="C130" s="421" t="s">
        <v>404</v>
      </c>
      <c r="D130" s="421" t="s">
        <v>593</v>
      </c>
      <c r="E130" s="421" t="s">
        <v>404</v>
      </c>
      <c r="G130" s="421" t="s">
        <v>607</v>
      </c>
      <c r="I130" s="421" t="s">
        <v>615</v>
      </c>
    </row>
    <row r="131" spans="1:9">
      <c r="A131" s="421" t="s">
        <v>534</v>
      </c>
      <c r="B131" s="421" t="s">
        <v>535</v>
      </c>
      <c r="C131" s="421" t="s">
        <v>404</v>
      </c>
      <c r="D131" s="421" t="s">
        <v>593</v>
      </c>
      <c r="E131" s="421" t="s">
        <v>404</v>
      </c>
      <c r="G131" s="421" t="s">
        <v>607</v>
      </c>
      <c r="I131" s="421" t="s">
        <v>616</v>
      </c>
    </row>
    <row r="132" spans="1:9">
      <c r="A132" s="421" t="s">
        <v>534</v>
      </c>
      <c r="B132" s="421" t="s">
        <v>535</v>
      </c>
      <c r="C132" s="421" t="s">
        <v>404</v>
      </c>
      <c r="D132" s="421" t="s">
        <v>593</v>
      </c>
      <c r="E132" s="421" t="s">
        <v>404</v>
      </c>
      <c r="G132" s="421" t="s">
        <v>607</v>
      </c>
      <c r="I132" s="421" t="s">
        <v>617</v>
      </c>
    </row>
    <row r="133" spans="1:9">
      <c r="A133" s="421" t="s">
        <v>534</v>
      </c>
      <c r="B133" s="421" t="s">
        <v>535</v>
      </c>
      <c r="C133" s="421" t="s">
        <v>404</v>
      </c>
      <c r="D133" s="421" t="s">
        <v>593</v>
      </c>
      <c r="E133" s="421" t="s">
        <v>404</v>
      </c>
      <c r="G133" s="421" t="s">
        <v>607</v>
      </c>
      <c r="I133" s="421" t="s">
        <v>618</v>
      </c>
    </row>
    <row r="134" spans="1:9">
      <c r="A134" s="421" t="s">
        <v>534</v>
      </c>
      <c r="B134" s="421" t="s">
        <v>535</v>
      </c>
      <c r="C134" s="421" t="s">
        <v>404</v>
      </c>
      <c r="D134" s="421" t="s">
        <v>593</v>
      </c>
      <c r="E134" s="421" t="s">
        <v>404</v>
      </c>
      <c r="G134" s="421" t="s">
        <v>607</v>
      </c>
      <c r="I134" s="421" t="s">
        <v>619</v>
      </c>
    </row>
    <row r="135" spans="1:9">
      <c r="A135" s="421" t="s">
        <v>534</v>
      </c>
      <c r="B135" s="421" t="s">
        <v>535</v>
      </c>
      <c r="C135" s="421" t="s">
        <v>404</v>
      </c>
      <c r="D135" s="421" t="s">
        <v>593</v>
      </c>
      <c r="E135" s="421" t="s">
        <v>404</v>
      </c>
      <c r="G135" s="421" t="s">
        <v>607</v>
      </c>
      <c r="I135" s="421" t="s">
        <v>620</v>
      </c>
    </row>
    <row r="136" spans="1:9">
      <c r="A136" s="421" t="s">
        <v>534</v>
      </c>
      <c r="B136" s="421" t="s">
        <v>535</v>
      </c>
      <c r="C136" s="421" t="s">
        <v>404</v>
      </c>
      <c r="D136" s="421" t="s">
        <v>593</v>
      </c>
      <c r="E136" s="421" t="s">
        <v>404</v>
      </c>
      <c r="G136" s="421" t="s">
        <v>607</v>
      </c>
      <c r="I136" s="421" t="s">
        <v>621</v>
      </c>
    </row>
    <row r="137" spans="1:9">
      <c r="A137" s="421" t="s">
        <v>534</v>
      </c>
      <c r="B137" s="421" t="s">
        <v>535</v>
      </c>
      <c r="C137" s="421" t="s">
        <v>404</v>
      </c>
      <c r="D137" s="421" t="s">
        <v>593</v>
      </c>
      <c r="E137" s="421" t="s">
        <v>404</v>
      </c>
      <c r="G137" s="421" t="s">
        <v>607</v>
      </c>
      <c r="I137" s="421" t="s">
        <v>622</v>
      </c>
    </row>
    <row r="138" spans="1:9">
      <c r="A138" s="421" t="s">
        <v>534</v>
      </c>
      <c r="B138" s="421" t="s">
        <v>535</v>
      </c>
      <c r="C138" s="421" t="s">
        <v>404</v>
      </c>
      <c r="D138" s="421" t="s">
        <v>593</v>
      </c>
      <c r="E138" s="421" t="s">
        <v>404</v>
      </c>
      <c r="G138" s="421" t="s">
        <v>607</v>
      </c>
      <c r="I138" s="421" t="s">
        <v>623</v>
      </c>
    </row>
    <row r="139" spans="1:9">
      <c r="A139" s="421" t="s">
        <v>534</v>
      </c>
      <c r="B139" s="421" t="s">
        <v>535</v>
      </c>
      <c r="C139" s="421" t="s">
        <v>404</v>
      </c>
      <c r="D139" s="421" t="s">
        <v>593</v>
      </c>
      <c r="E139" s="421" t="s">
        <v>404</v>
      </c>
      <c r="G139" s="421" t="s">
        <v>607</v>
      </c>
      <c r="I139" s="421" t="s">
        <v>624</v>
      </c>
    </row>
    <row r="140" spans="1:9">
      <c r="A140" s="421" t="s">
        <v>534</v>
      </c>
      <c r="B140" s="421" t="s">
        <v>535</v>
      </c>
      <c r="C140" s="421" t="s">
        <v>404</v>
      </c>
      <c r="D140" s="421" t="s">
        <v>593</v>
      </c>
      <c r="E140" s="421" t="s">
        <v>404</v>
      </c>
      <c r="G140" s="421" t="s">
        <v>607</v>
      </c>
      <c r="I140" s="421" t="s">
        <v>625</v>
      </c>
    </row>
    <row r="141" spans="1:9">
      <c r="A141" s="421" t="s">
        <v>534</v>
      </c>
      <c r="B141" s="421" t="s">
        <v>535</v>
      </c>
      <c r="C141" s="421" t="s">
        <v>404</v>
      </c>
      <c r="D141" s="421" t="s">
        <v>593</v>
      </c>
      <c r="E141" s="421" t="s">
        <v>404</v>
      </c>
      <c r="G141" s="421" t="s">
        <v>607</v>
      </c>
      <c r="I141" s="421" t="s">
        <v>626</v>
      </c>
    </row>
    <row r="142" spans="1:9">
      <c r="A142" s="421" t="s">
        <v>534</v>
      </c>
      <c r="B142" s="421" t="s">
        <v>535</v>
      </c>
      <c r="C142" s="421" t="s">
        <v>404</v>
      </c>
      <c r="D142" s="421" t="s">
        <v>593</v>
      </c>
      <c r="E142" s="421" t="s">
        <v>404</v>
      </c>
      <c r="G142" s="421" t="s">
        <v>607</v>
      </c>
      <c r="I142" s="421" t="s">
        <v>627</v>
      </c>
    </row>
    <row r="143" spans="1:9">
      <c r="A143" s="421" t="s">
        <v>534</v>
      </c>
      <c r="B143" s="421" t="s">
        <v>535</v>
      </c>
      <c r="C143" s="421" t="s">
        <v>404</v>
      </c>
      <c r="D143" s="421" t="s">
        <v>593</v>
      </c>
      <c r="E143" s="421" t="s">
        <v>404</v>
      </c>
      <c r="G143" s="421" t="s">
        <v>607</v>
      </c>
      <c r="I143" s="421" t="s">
        <v>628</v>
      </c>
    </row>
    <row r="144" spans="1:9">
      <c r="A144" s="421" t="s">
        <v>534</v>
      </c>
      <c r="B144" s="421" t="s">
        <v>535</v>
      </c>
      <c r="C144" s="421" t="s">
        <v>404</v>
      </c>
      <c r="D144" s="421" t="s">
        <v>593</v>
      </c>
      <c r="E144" s="421" t="s">
        <v>404</v>
      </c>
      <c r="G144" s="421" t="s">
        <v>607</v>
      </c>
      <c r="I144" s="421" t="s">
        <v>629</v>
      </c>
    </row>
    <row r="145" spans="1:9">
      <c r="A145" s="421" t="s">
        <v>534</v>
      </c>
      <c r="B145" s="421" t="s">
        <v>535</v>
      </c>
      <c r="C145" s="421" t="s">
        <v>404</v>
      </c>
      <c r="D145" s="421" t="s">
        <v>593</v>
      </c>
      <c r="E145" s="421" t="s">
        <v>404</v>
      </c>
      <c r="G145" s="421" t="s">
        <v>607</v>
      </c>
      <c r="I145" s="421" t="s">
        <v>630</v>
      </c>
    </row>
    <row r="146" spans="1:9">
      <c r="A146" s="421" t="s">
        <v>534</v>
      </c>
      <c r="B146" s="421" t="s">
        <v>535</v>
      </c>
      <c r="C146" s="421" t="s">
        <v>404</v>
      </c>
      <c r="D146" s="421" t="s">
        <v>593</v>
      </c>
      <c r="E146" s="421" t="s">
        <v>404</v>
      </c>
      <c r="G146" s="421" t="s">
        <v>607</v>
      </c>
      <c r="I146" s="421" t="s">
        <v>631</v>
      </c>
    </row>
    <row r="147" spans="1:9">
      <c r="A147" s="421" t="s">
        <v>534</v>
      </c>
      <c r="B147" s="421" t="s">
        <v>535</v>
      </c>
      <c r="C147" s="421" t="s">
        <v>404</v>
      </c>
      <c r="D147" s="421" t="s">
        <v>593</v>
      </c>
      <c r="E147" s="421" t="s">
        <v>404</v>
      </c>
      <c r="G147" s="421" t="s">
        <v>607</v>
      </c>
      <c r="I147" s="421" t="s">
        <v>632</v>
      </c>
    </row>
    <row r="148" spans="1:9">
      <c r="A148" s="421" t="s">
        <v>534</v>
      </c>
      <c r="B148" s="421" t="s">
        <v>535</v>
      </c>
      <c r="C148" s="421" t="s">
        <v>404</v>
      </c>
      <c r="D148" s="421" t="s">
        <v>593</v>
      </c>
      <c r="E148" s="421" t="s">
        <v>404</v>
      </c>
      <c r="G148" s="421" t="s">
        <v>607</v>
      </c>
      <c r="I148" s="421" t="s">
        <v>633</v>
      </c>
    </row>
    <row r="149" spans="1:9">
      <c r="A149" s="421" t="s">
        <v>534</v>
      </c>
      <c r="B149" s="421" t="s">
        <v>535</v>
      </c>
      <c r="C149" s="421" t="s">
        <v>404</v>
      </c>
      <c r="D149" s="421" t="s">
        <v>593</v>
      </c>
      <c r="E149" s="421" t="s">
        <v>404</v>
      </c>
      <c r="G149" s="421" t="s">
        <v>607</v>
      </c>
      <c r="I149" s="421" t="s">
        <v>634</v>
      </c>
    </row>
    <row r="150" spans="1:9">
      <c r="A150" s="421" t="s">
        <v>534</v>
      </c>
      <c r="B150" s="421" t="s">
        <v>535</v>
      </c>
      <c r="C150" s="421" t="s">
        <v>404</v>
      </c>
      <c r="D150" s="421" t="s">
        <v>593</v>
      </c>
      <c r="E150" s="421" t="s">
        <v>404</v>
      </c>
      <c r="G150" s="421" t="s">
        <v>607</v>
      </c>
      <c r="I150" s="421" t="s">
        <v>635</v>
      </c>
    </row>
    <row r="151" spans="1:9">
      <c r="A151" s="421" t="s">
        <v>534</v>
      </c>
      <c r="B151" s="421" t="s">
        <v>535</v>
      </c>
      <c r="C151" s="421" t="s">
        <v>404</v>
      </c>
      <c r="D151" s="421" t="s">
        <v>593</v>
      </c>
      <c r="E151" s="421" t="s">
        <v>404</v>
      </c>
      <c r="G151" s="421" t="s">
        <v>607</v>
      </c>
      <c r="I151" s="421" t="s">
        <v>636</v>
      </c>
    </row>
    <row r="152" spans="1:9">
      <c r="A152" s="421" t="s">
        <v>534</v>
      </c>
      <c r="B152" s="421" t="s">
        <v>535</v>
      </c>
      <c r="C152" s="421" t="s">
        <v>404</v>
      </c>
      <c r="D152" s="421" t="s">
        <v>593</v>
      </c>
      <c r="E152" s="421" t="s">
        <v>404</v>
      </c>
      <c r="G152" s="421" t="s">
        <v>607</v>
      </c>
      <c r="I152" s="421" t="s">
        <v>637</v>
      </c>
    </row>
    <row r="153" spans="1:9">
      <c r="A153" s="421" t="s">
        <v>534</v>
      </c>
      <c r="B153" s="421" t="s">
        <v>535</v>
      </c>
      <c r="C153" s="421" t="s">
        <v>404</v>
      </c>
      <c r="D153" s="421" t="s">
        <v>593</v>
      </c>
      <c r="E153" s="421" t="s">
        <v>404</v>
      </c>
      <c r="G153" s="421" t="s">
        <v>607</v>
      </c>
      <c r="I153" s="421" t="s">
        <v>638</v>
      </c>
    </row>
    <row r="154" spans="1:9">
      <c r="A154" s="421" t="s">
        <v>534</v>
      </c>
      <c r="B154" s="421" t="s">
        <v>535</v>
      </c>
      <c r="C154" s="421" t="s">
        <v>404</v>
      </c>
      <c r="D154" s="421" t="s">
        <v>593</v>
      </c>
      <c r="E154" s="421" t="s">
        <v>404</v>
      </c>
      <c r="G154" s="421" t="s">
        <v>607</v>
      </c>
      <c r="I154" s="421" t="s">
        <v>639</v>
      </c>
    </row>
    <row r="155" spans="1:9">
      <c r="A155" s="421" t="s">
        <v>534</v>
      </c>
      <c r="B155" s="421" t="s">
        <v>535</v>
      </c>
      <c r="C155" s="421" t="s">
        <v>404</v>
      </c>
      <c r="D155" s="421" t="s">
        <v>593</v>
      </c>
      <c r="E155" s="421" t="s">
        <v>404</v>
      </c>
      <c r="G155" s="421" t="s">
        <v>607</v>
      </c>
      <c r="I155" s="421" t="s">
        <v>640</v>
      </c>
    </row>
    <row r="156" spans="1:9">
      <c r="A156" s="421" t="s">
        <v>534</v>
      </c>
      <c r="B156" s="421" t="s">
        <v>535</v>
      </c>
      <c r="C156" s="421" t="s">
        <v>404</v>
      </c>
      <c r="D156" s="421" t="s">
        <v>593</v>
      </c>
      <c r="E156" s="421" t="s">
        <v>404</v>
      </c>
      <c r="G156" s="421" t="s">
        <v>607</v>
      </c>
      <c r="I156" s="421" t="s">
        <v>641</v>
      </c>
    </row>
    <row r="157" spans="1:9">
      <c r="A157" s="421" t="s">
        <v>534</v>
      </c>
      <c r="B157" s="421" t="s">
        <v>535</v>
      </c>
      <c r="C157" s="421" t="s">
        <v>404</v>
      </c>
      <c r="D157" s="421" t="s">
        <v>593</v>
      </c>
      <c r="E157" s="421" t="s">
        <v>404</v>
      </c>
      <c r="G157" s="421" t="s">
        <v>607</v>
      </c>
      <c r="I157" s="421" t="s">
        <v>642</v>
      </c>
    </row>
    <row r="158" spans="1:9">
      <c r="A158" s="421" t="s">
        <v>534</v>
      </c>
      <c r="B158" s="421" t="s">
        <v>535</v>
      </c>
      <c r="C158" s="421" t="s">
        <v>404</v>
      </c>
      <c r="D158" s="421" t="s">
        <v>593</v>
      </c>
      <c r="E158" s="421" t="s">
        <v>404</v>
      </c>
      <c r="G158" s="421" t="s">
        <v>607</v>
      </c>
      <c r="I158" s="421" t="s">
        <v>643</v>
      </c>
    </row>
    <row r="159" spans="1:9">
      <c r="A159" s="421" t="s">
        <v>534</v>
      </c>
      <c r="B159" s="421" t="s">
        <v>535</v>
      </c>
      <c r="C159" s="421" t="s">
        <v>404</v>
      </c>
      <c r="D159" s="421" t="s">
        <v>593</v>
      </c>
      <c r="E159" s="421" t="s">
        <v>404</v>
      </c>
      <c r="G159" s="421" t="s">
        <v>644</v>
      </c>
      <c r="I159" s="421" t="s">
        <v>645</v>
      </c>
    </row>
    <row r="160" spans="1:9">
      <c r="A160" s="421" t="s">
        <v>534</v>
      </c>
      <c r="B160" s="421" t="s">
        <v>535</v>
      </c>
      <c r="C160" s="421" t="s">
        <v>404</v>
      </c>
      <c r="D160" s="421" t="s">
        <v>593</v>
      </c>
      <c r="E160" s="421" t="s">
        <v>404</v>
      </c>
      <c r="G160" s="421" t="s">
        <v>644</v>
      </c>
      <c r="I160" s="421" t="s">
        <v>646</v>
      </c>
    </row>
    <row r="161" spans="1:9">
      <c r="A161" s="421" t="s">
        <v>534</v>
      </c>
      <c r="B161" s="421" t="s">
        <v>535</v>
      </c>
      <c r="C161" s="421" t="s">
        <v>404</v>
      </c>
      <c r="D161" s="421" t="s">
        <v>593</v>
      </c>
      <c r="E161" s="421" t="s">
        <v>404</v>
      </c>
      <c r="G161" s="421" t="s">
        <v>644</v>
      </c>
      <c r="I161" s="421" t="s">
        <v>647</v>
      </c>
    </row>
    <row r="162" spans="1:9">
      <c r="A162" s="421" t="s">
        <v>534</v>
      </c>
      <c r="B162" s="421" t="s">
        <v>535</v>
      </c>
      <c r="C162" s="421" t="s">
        <v>404</v>
      </c>
      <c r="D162" s="421" t="s">
        <v>593</v>
      </c>
      <c r="E162" s="421" t="s">
        <v>404</v>
      </c>
      <c r="G162" s="421" t="s">
        <v>644</v>
      </c>
      <c r="I162" s="421" t="s">
        <v>648</v>
      </c>
    </row>
    <row r="163" spans="1:9">
      <c r="A163" s="421" t="s">
        <v>534</v>
      </c>
      <c r="B163" s="421" t="s">
        <v>535</v>
      </c>
      <c r="C163" s="421" t="s">
        <v>404</v>
      </c>
      <c r="D163" s="421" t="s">
        <v>593</v>
      </c>
      <c r="E163" s="421" t="s">
        <v>404</v>
      </c>
      <c r="G163" s="421" t="s">
        <v>644</v>
      </c>
      <c r="I163" s="421" t="s">
        <v>649</v>
      </c>
    </row>
    <row r="164" spans="1:9">
      <c r="A164" s="421" t="s">
        <v>534</v>
      </c>
      <c r="B164" s="421" t="s">
        <v>535</v>
      </c>
      <c r="C164" s="421" t="s">
        <v>404</v>
      </c>
      <c r="D164" s="421" t="s">
        <v>593</v>
      </c>
      <c r="E164" s="421" t="s">
        <v>404</v>
      </c>
      <c r="G164" s="421" t="s">
        <v>644</v>
      </c>
      <c r="I164" s="421" t="s">
        <v>650</v>
      </c>
    </row>
    <row r="165" spans="1:9">
      <c r="A165" s="421" t="s">
        <v>534</v>
      </c>
      <c r="B165" s="421" t="s">
        <v>535</v>
      </c>
      <c r="C165" s="421" t="s">
        <v>404</v>
      </c>
      <c r="D165" s="421" t="s">
        <v>593</v>
      </c>
      <c r="E165" s="421" t="s">
        <v>404</v>
      </c>
      <c r="G165" s="421" t="s">
        <v>644</v>
      </c>
      <c r="I165" s="421" t="s">
        <v>651</v>
      </c>
    </row>
    <row r="166" spans="1:9">
      <c r="A166" s="421" t="s">
        <v>534</v>
      </c>
      <c r="B166" s="421" t="s">
        <v>535</v>
      </c>
      <c r="C166" s="421" t="s">
        <v>404</v>
      </c>
      <c r="D166" s="421" t="s">
        <v>593</v>
      </c>
      <c r="E166" s="421" t="s">
        <v>404</v>
      </c>
      <c r="G166" s="421" t="s">
        <v>644</v>
      </c>
      <c r="I166" s="421" t="s">
        <v>652</v>
      </c>
    </row>
    <row r="167" spans="1:9">
      <c r="A167" s="421" t="s">
        <v>534</v>
      </c>
      <c r="B167" s="421" t="s">
        <v>535</v>
      </c>
      <c r="C167" s="421" t="s">
        <v>404</v>
      </c>
      <c r="D167" s="421" t="s">
        <v>593</v>
      </c>
      <c r="E167" s="421" t="s">
        <v>404</v>
      </c>
      <c r="G167" s="421" t="s">
        <v>644</v>
      </c>
      <c r="I167" s="421" t="s">
        <v>653</v>
      </c>
    </row>
    <row r="168" spans="1:9">
      <c r="A168" s="421" t="s">
        <v>534</v>
      </c>
      <c r="B168" s="421" t="s">
        <v>535</v>
      </c>
      <c r="C168" s="421" t="s">
        <v>404</v>
      </c>
      <c r="D168" s="421" t="s">
        <v>593</v>
      </c>
      <c r="E168" s="421" t="s">
        <v>404</v>
      </c>
      <c r="G168" s="421" t="s">
        <v>644</v>
      </c>
      <c r="I168" s="421" t="s">
        <v>654</v>
      </c>
    </row>
    <row r="169" spans="1:9">
      <c r="A169" s="421" t="s">
        <v>534</v>
      </c>
      <c r="B169" s="421" t="s">
        <v>535</v>
      </c>
      <c r="C169" s="421" t="s">
        <v>404</v>
      </c>
      <c r="D169" s="421" t="s">
        <v>593</v>
      </c>
      <c r="E169" s="421" t="s">
        <v>404</v>
      </c>
      <c r="G169" s="421" t="s">
        <v>644</v>
      </c>
      <c r="I169" s="421" t="s">
        <v>655</v>
      </c>
    </row>
    <row r="170" spans="1:9">
      <c r="A170" s="421" t="s">
        <v>534</v>
      </c>
      <c r="B170" s="421" t="s">
        <v>535</v>
      </c>
      <c r="C170" s="421" t="s">
        <v>404</v>
      </c>
      <c r="D170" s="421" t="s">
        <v>593</v>
      </c>
      <c r="E170" s="421" t="s">
        <v>404</v>
      </c>
      <c r="G170" s="421" t="s">
        <v>644</v>
      </c>
      <c r="I170" s="421" t="s">
        <v>656</v>
      </c>
    </row>
    <row r="171" spans="1:9">
      <c r="A171" s="421" t="s">
        <v>534</v>
      </c>
      <c r="B171" s="421" t="s">
        <v>535</v>
      </c>
      <c r="C171" s="421" t="s">
        <v>404</v>
      </c>
      <c r="D171" s="421" t="s">
        <v>593</v>
      </c>
      <c r="E171" s="421" t="s">
        <v>404</v>
      </c>
      <c r="G171" s="421" t="s">
        <v>644</v>
      </c>
      <c r="I171" s="421" t="s">
        <v>657</v>
      </c>
    </row>
    <row r="172" spans="1:9">
      <c r="A172" s="421" t="s">
        <v>534</v>
      </c>
      <c r="B172" s="421" t="s">
        <v>535</v>
      </c>
      <c r="C172" s="421" t="s">
        <v>404</v>
      </c>
      <c r="D172" s="421" t="s">
        <v>593</v>
      </c>
      <c r="E172" s="421" t="s">
        <v>404</v>
      </c>
      <c r="G172" s="421" t="s">
        <v>644</v>
      </c>
      <c r="I172" s="421" t="s">
        <v>658</v>
      </c>
    </row>
    <row r="173" spans="1:9">
      <c r="A173" s="421" t="s">
        <v>534</v>
      </c>
      <c r="B173" s="421" t="s">
        <v>535</v>
      </c>
      <c r="C173" s="421" t="s">
        <v>404</v>
      </c>
      <c r="D173" s="421" t="s">
        <v>593</v>
      </c>
      <c r="E173" s="421" t="s">
        <v>404</v>
      </c>
      <c r="G173" s="421" t="s">
        <v>644</v>
      </c>
      <c r="I173" s="421" t="s">
        <v>659</v>
      </c>
    </row>
    <row r="174" spans="1:9">
      <c r="A174" s="421" t="s">
        <v>534</v>
      </c>
      <c r="B174" s="421" t="s">
        <v>535</v>
      </c>
      <c r="C174" s="421" t="s">
        <v>404</v>
      </c>
      <c r="D174" s="421" t="s">
        <v>593</v>
      </c>
      <c r="E174" s="421" t="s">
        <v>404</v>
      </c>
      <c r="G174" s="421" t="s">
        <v>644</v>
      </c>
      <c r="I174" s="421" t="s">
        <v>660</v>
      </c>
    </row>
    <row r="175" spans="1:9">
      <c r="A175" s="421" t="s">
        <v>534</v>
      </c>
      <c r="B175" s="421" t="s">
        <v>535</v>
      </c>
      <c r="C175" s="421" t="s">
        <v>404</v>
      </c>
      <c r="D175" s="421" t="s">
        <v>593</v>
      </c>
      <c r="E175" s="421" t="s">
        <v>404</v>
      </c>
      <c r="G175" s="421" t="s">
        <v>661</v>
      </c>
      <c r="I175" s="421" t="s">
        <v>662</v>
      </c>
    </row>
    <row r="176" spans="1:9">
      <c r="A176" s="421" t="s">
        <v>534</v>
      </c>
      <c r="B176" s="421" t="s">
        <v>535</v>
      </c>
      <c r="C176" s="421" t="s">
        <v>404</v>
      </c>
      <c r="D176" s="421" t="s">
        <v>593</v>
      </c>
      <c r="E176" s="421" t="s">
        <v>404</v>
      </c>
      <c r="G176" s="421" t="s">
        <v>661</v>
      </c>
      <c r="I176" s="421" t="s">
        <v>663</v>
      </c>
    </row>
    <row r="177" spans="1:9">
      <c r="A177" s="421" t="s">
        <v>534</v>
      </c>
      <c r="B177" s="421" t="s">
        <v>535</v>
      </c>
      <c r="C177" s="421" t="s">
        <v>404</v>
      </c>
      <c r="D177" s="421" t="s">
        <v>593</v>
      </c>
      <c r="E177" s="421" t="s">
        <v>404</v>
      </c>
      <c r="G177" s="421" t="s">
        <v>661</v>
      </c>
      <c r="I177" s="421" t="s">
        <v>664</v>
      </c>
    </row>
    <row r="178" spans="1:9">
      <c r="A178" s="421" t="s">
        <v>534</v>
      </c>
      <c r="B178" s="421" t="s">
        <v>535</v>
      </c>
      <c r="C178" s="421" t="s">
        <v>404</v>
      </c>
      <c r="D178" s="421" t="s">
        <v>593</v>
      </c>
      <c r="E178" s="421" t="s">
        <v>404</v>
      </c>
      <c r="G178" s="421" t="s">
        <v>661</v>
      </c>
      <c r="I178" s="421" t="s">
        <v>665</v>
      </c>
    </row>
    <row r="179" spans="1:9">
      <c r="A179" s="421" t="s">
        <v>534</v>
      </c>
      <c r="B179" s="421" t="s">
        <v>535</v>
      </c>
      <c r="C179" s="421" t="s">
        <v>404</v>
      </c>
      <c r="D179" s="421" t="s">
        <v>593</v>
      </c>
      <c r="E179" s="421" t="s">
        <v>404</v>
      </c>
      <c r="G179" s="421" t="s">
        <v>661</v>
      </c>
      <c r="I179" s="421" t="s">
        <v>666</v>
      </c>
    </row>
    <row r="180" spans="1:9">
      <c r="A180" s="421" t="s">
        <v>534</v>
      </c>
      <c r="B180" s="421" t="s">
        <v>535</v>
      </c>
      <c r="C180" s="421" t="s">
        <v>404</v>
      </c>
      <c r="D180" s="421" t="s">
        <v>593</v>
      </c>
      <c r="E180" s="421" t="s">
        <v>404</v>
      </c>
      <c r="G180" s="421" t="s">
        <v>661</v>
      </c>
      <c r="I180" s="421" t="s">
        <v>667</v>
      </c>
    </row>
    <row r="181" spans="1:9">
      <c r="A181" s="421" t="s">
        <v>534</v>
      </c>
      <c r="B181" s="421" t="s">
        <v>535</v>
      </c>
      <c r="C181" s="421" t="s">
        <v>404</v>
      </c>
      <c r="D181" s="421" t="s">
        <v>593</v>
      </c>
      <c r="E181" s="421" t="s">
        <v>404</v>
      </c>
      <c r="G181" s="421" t="s">
        <v>661</v>
      </c>
      <c r="I181" s="421" t="s">
        <v>668</v>
      </c>
    </row>
    <row r="182" spans="1:9">
      <c r="A182" s="421" t="s">
        <v>534</v>
      </c>
      <c r="B182" s="421" t="s">
        <v>535</v>
      </c>
      <c r="C182" s="421" t="s">
        <v>404</v>
      </c>
      <c r="D182" s="421" t="s">
        <v>593</v>
      </c>
      <c r="E182" s="421" t="s">
        <v>404</v>
      </c>
      <c r="G182" s="421" t="s">
        <v>661</v>
      </c>
      <c r="I182" s="421" t="s">
        <v>669</v>
      </c>
    </row>
    <row r="183" spans="1:9">
      <c r="A183" s="421" t="s">
        <v>534</v>
      </c>
      <c r="B183" s="421" t="s">
        <v>535</v>
      </c>
      <c r="C183" s="421" t="s">
        <v>404</v>
      </c>
      <c r="D183" s="421" t="s">
        <v>593</v>
      </c>
      <c r="E183" s="421" t="s">
        <v>404</v>
      </c>
      <c r="G183" s="421" t="s">
        <v>670</v>
      </c>
      <c r="I183" s="421" t="s">
        <v>671</v>
      </c>
    </row>
    <row r="184" spans="1:9">
      <c r="A184" s="421" t="s">
        <v>534</v>
      </c>
      <c r="B184" s="421" t="s">
        <v>535</v>
      </c>
      <c r="C184" s="421" t="s">
        <v>404</v>
      </c>
      <c r="D184" s="421" t="s">
        <v>593</v>
      </c>
      <c r="E184" s="421" t="s">
        <v>404</v>
      </c>
      <c r="G184" s="421" t="s">
        <v>672</v>
      </c>
      <c r="I184" s="421" t="s">
        <v>673</v>
      </c>
    </row>
    <row r="185" spans="1:9">
      <c r="A185" s="421" t="s">
        <v>534</v>
      </c>
      <c r="B185" s="421" t="s">
        <v>535</v>
      </c>
      <c r="C185" s="421" t="s">
        <v>404</v>
      </c>
      <c r="D185" s="421" t="s">
        <v>593</v>
      </c>
      <c r="E185" s="421" t="s">
        <v>404</v>
      </c>
      <c r="G185" s="421" t="s">
        <v>672</v>
      </c>
      <c r="I185" s="421" t="s">
        <v>674</v>
      </c>
    </row>
    <row r="186" spans="1:9">
      <c r="A186" s="421" t="s">
        <v>534</v>
      </c>
      <c r="B186" s="421" t="s">
        <v>535</v>
      </c>
      <c r="C186" s="421" t="s">
        <v>404</v>
      </c>
      <c r="D186" s="421" t="s">
        <v>593</v>
      </c>
      <c r="E186" s="421" t="s">
        <v>404</v>
      </c>
      <c r="G186" s="421" t="s">
        <v>672</v>
      </c>
      <c r="I186" s="421" t="s">
        <v>675</v>
      </c>
    </row>
    <row r="187" spans="1:9">
      <c r="A187" s="421" t="s">
        <v>534</v>
      </c>
      <c r="B187" s="421" t="s">
        <v>535</v>
      </c>
      <c r="C187" s="421" t="s">
        <v>404</v>
      </c>
      <c r="D187" s="421" t="s">
        <v>593</v>
      </c>
      <c r="E187" s="421" t="s">
        <v>404</v>
      </c>
      <c r="G187" s="421" t="s">
        <v>672</v>
      </c>
      <c r="I187" s="421" t="s">
        <v>676</v>
      </c>
    </row>
    <row r="188" spans="1:9">
      <c r="A188" s="421" t="s">
        <v>534</v>
      </c>
      <c r="B188" s="421" t="s">
        <v>535</v>
      </c>
      <c r="C188" s="421" t="s">
        <v>404</v>
      </c>
      <c r="D188" s="421" t="s">
        <v>593</v>
      </c>
      <c r="E188" s="421" t="s">
        <v>404</v>
      </c>
      <c r="G188" s="421" t="s">
        <v>672</v>
      </c>
      <c r="I188" s="421" t="s">
        <v>677</v>
      </c>
    </row>
    <row r="189" spans="1:9">
      <c r="A189" s="421" t="s">
        <v>534</v>
      </c>
      <c r="B189" s="421" t="s">
        <v>535</v>
      </c>
      <c r="C189" s="421" t="s">
        <v>369</v>
      </c>
      <c r="D189" s="421" t="s">
        <v>139</v>
      </c>
      <c r="E189" s="421" t="s">
        <v>369</v>
      </c>
      <c r="G189" s="421" t="s">
        <v>139</v>
      </c>
      <c r="I189" s="421" t="s">
        <v>139</v>
      </c>
    </row>
    <row r="190" spans="1:9">
      <c r="A190" s="421" t="s">
        <v>534</v>
      </c>
      <c r="B190" s="421" t="s">
        <v>535</v>
      </c>
      <c r="C190" s="421" t="s">
        <v>678</v>
      </c>
      <c r="D190" s="421" t="s">
        <v>535</v>
      </c>
      <c r="E190" s="421" t="s">
        <v>678</v>
      </c>
      <c r="G190" s="421" t="s">
        <v>535</v>
      </c>
      <c r="I190" s="421" t="s">
        <v>535</v>
      </c>
    </row>
    <row r="191" spans="1:9">
      <c r="A191" s="421" t="s">
        <v>534</v>
      </c>
      <c r="B191" s="421" t="s">
        <v>535</v>
      </c>
      <c r="C191" s="421" t="s">
        <v>679</v>
      </c>
      <c r="D191" s="421" t="s">
        <v>680</v>
      </c>
      <c r="E191" s="421" t="s">
        <v>679</v>
      </c>
      <c r="G191" s="421" t="s">
        <v>680</v>
      </c>
      <c r="I191" s="421" t="s">
        <v>680</v>
      </c>
    </row>
    <row r="192" spans="1:9">
      <c r="A192" s="421" t="s">
        <v>534</v>
      </c>
      <c r="B192" s="421" t="s">
        <v>535</v>
      </c>
      <c r="C192" s="421" t="s">
        <v>457</v>
      </c>
      <c r="D192" s="421" t="s">
        <v>681</v>
      </c>
      <c r="E192" s="421" t="s">
        <v>457</v>
      </c>
      <c r="G192" s="421" t="s">
        <v>682</v>
      </c>
      <c r="I192" s="421" t="s">
        <v>683</v>
      </c>
    </row>
    <row r="193" spans="1:9">
      <c r="A193" s="421" t="s">
        <v>534</v>
      </c>
      <c r="B193" s="421" t="s">
        <v>535</v>
      </c>
      <c r="C193" s="421" t="s">
        <v>457</v>
      </c>
      <c r="D193" s="421" t="s">
        <v>681</v>
      </c>
      <c r="E193" s="421" t="s">
        <v>457</v>
      </c>
      <c r="G193" s="421" t="s">
        <v>682</v>
      </c>
      <c r="I193" s="421" t="s">
        <v>684</v>
      </c>
    </row>
    <row r="194" spans="1:9">
      <c r="A194" s="421" t="s">
        <v>534</v>
      </c>
      <c r="B194" s="421" t="s">
        <v>535</v>
      </c>
      <c r="C194" s="421" t="s">
        <v>457</v>
      </c>
      <c r="D194" s="421" t="s">
        <v>681</v>
      </c>
      <c r="E194" s="421" t="s">
        <v>457</v>
      </c>
      <c r="G194" s="421" t="s">
        <v>682</v>
      </c>
      <c r="I194" s="421" t="s">
        <v>685</v>
      </c>
    </row>
    <row r="195" spans="1:9">
      <c r="A195" s="421" t="s">
        <v>534</v>
      </c>
      <c r="B195" s="421" t="s">
        <v>535</v>
      </c>
      <c r="C195" s="421" t="s">
        <v>457</v>
      </c>
      <c r="D195" s="421" t="s">
        <v>681</v>
      </c>
      <c r="E195" s="421" t="s">
        <v>457</v>
      </c>
      <c r="G195" s="421" t="s">
        <v>682</v>
      </c>
      <c r="I195" s="421" t="s">
        <v>686</v>
      </c>
    </row>
    <row r="196" spans="1:9">
      <c r="A196" s="421" t="s">
        <v>534</v>
      </c>
      <c r="B196" s="421" t="s">
        <v>535</v>
      </c>
      <c r="C196" s="421" t="s">
        <v>457</v>
      </c>
      <c r="D196" s="421" t="s">
        <v>681</v>
      </c>
      <c r="E196" s="421" t="s">
        <v>457</v>
      </c>
      <c r="G196" s="421" t="s">
        <v>682</v>
      </c>
      <c r="I196" s="421" t="s">
        <v>687</v>
      </c>
    </row>
    <row r="197" spans="1:9">
      <c r="A197" s="421" t="s">
        <v>534</v>
      </c>
      <c r="B197" s="421" t="s">
        <v>535</v>
      </c>
      <c r="C197" s="421" t="s">
        <v>457</v>
      </c>
      <c r="D197" s="421" t="s">
        <v>681</v>
      </c>
      <c r="E197" s="421" t="s">
        <v>457</v>
      </c>
      <c r="G197" s="421" t="s">
        <v>682</v>
      </c>
      <c r="I197" s="421" t="s">
        <v>688</v>
      </c>
    </row>
    <row r="198" spans="1:9">
      <c r="A198" s="421" t="s">
        <v>534</v>
      </c>
      <c r="B198" s="421" t="s">
        <v>535</v>
      </c>
      <c r="C198" s="421" t="s">
        <v>457</v>
      </c>
      <c r="D198" s="421" t="s">
        <v>681</v>
      </c>
      <c r="E198" s="421" t="s">
        <v>457</v>
      </c>
      <c r="G198" s="421" t="s">
        <v>682</v>
      </c>
      <c r="I198" s="421" t="s">
        <v>689</v>
      </c>
    </row>
    <row r="199" spans="1:9">
      <c r="A199" s="421" t="s">
        <v>534</v>
      </c>
      <c r="B199" s="421" t="s">
        <v>535</v>
      </c>
      <c r="C199" s="421" t="s">
        <v>457</v>
      </c>
      <c r="D199" s="421" t="s">
        <v>681</v>
      </c>
      <c r="E199" s="421" t="s">
        <v>457</v>
      </c>
      <c r="G199" s="421" t="s">
        <v>682</v>
      </c>
      <c r="I199" s="421" t="s">
        <v>690</v>
      </c>
    </row>
    <row r="200" spans="1:9">
      <c r="A200" s="421" t="s">
        <v>534</v>
      </c>
      <c r="B200" s="421" t="s">
        <v>535</v>
      </c>
      <c r="C200" s="421" t="s">
        <v>457</v>
      </c>
      <c r="D200" s="421" t="s">
        <v>681</v>
      </c>
      <c r="E200" s="421" t="s">
        <v>457</v>
      </c>
      <c r="G200" s="421" t="s">
        <v>682</v>
      </c>
      <c r="I200" s="421" t="s">
        <v>691</v>
      </c>
    </row>
    <row r="201" spans="1:9">
      <c r="A201" s="421" t="s">
        <v>534</v>
      </c>
      <c r="B201" s="421" t="s">
        <v>535</v>
      </c>
      <c r="C201" s="421" t="s">
        <v>457</v>
      </c>
      <c r="D201" s="421" t="s">
        <v>681</v>
      </c>
      <c r="E201" s="421" t="s">
        <v>457</v>
      </c>
      <c r="G201" s="421" t="s">
        <v>682</v>
      </c>
      <c r="I201" s="421" t="s">
        <v>692</v>
      </c>
    </row>
    <row r="202" spans="1:9">
      <c r="A202" s="421" t="s">
        <v>534</v>
      </c>
      <c r="B202" s="421" t="s">
        <v>535</v>
      </c>
      <c r="C202" s="421" t="s">
        <v>457</v>
      </c>
      <c r="D202" s="421" t="s">
        <v>681</v>
      </c>
      <c r="E202" s="421" t="s">
        <v>457</v>
      </c>
      <c r="G202" s="421" t="s">
        <v>682</v>
      </c>
      <c r="I202" s="421" t="s">
        <v>693</v>
      </c>
    </row>
    <row r="203" spans="1:9">
      <c r="A203" s="421" t="s">
        <v>534</v>
      </c>
      <c r="B203" s="421" t="s">
        <v>535</v>
      </c>
      <c r="C203" s="421" t="s">
        <v>457</v>
      </c>
      <c r="D203" s="421" t="s">
        <v>681</v>
      </c>
      <c r="E203" s="421" t="s">
        <v>457</v>
      </c>
      <c r="G203" s="421" t="s">
        <v>694</v>
      </c>
      <c r="I203" s="421" t="s">
        <v>695</v>
      </c>
    </row>
    <row r="204" spans="1:9">
      <c r="A204" s="421" t="s">
        <v>534</v>
      </c>
      <c r="B204" s="421" t="s">
        <v>535</v>
      </c>
      <c r="C204" s="421" t="s">
        <v>457</v>
      </c>
      <c r="D204" s="421" t="s">
        <v>681</v>
      </c>
      <c r="E204" s="421" t="s">
        <v>457</v>
      </c>
      <c r="G204" s="421" t="s">
        <v>694</v>
      </c>
      <c r="I204" s="421" t="s">
        <v>696</v>
      </c>
    </row>
    <row r="205" spans="1:9">
      <c r="A205" s="421" t="s">
        <v>534</v>
      </c>
      <c r="B205" s="421" t="s">
        <v>535</v>
      </c>
      <c r="C205" s="421" t="s">
        <v>457</v>
      </c>
      <c r="D205" s="421" t="s">
        <v>681</v>
      </c>
      <c r="E205" s="421" t="s">
        <v>457</v>
      </c>
      <c r="G205" s="421" t="s">
        <v>694</v>
      </c>
      <c r="I205" s="421" t="s">
        <v>697</v>
      </c>
    </row>
    <row r="206" spans="1:9">
      <c r="A206" s="421" t="s">
        <v>534</v>
      </c>
      <c r="B206" s="421" t="s">
        <v>535</v>
      </c>
      <c r="C206" s="421" t="s">
        <v>457</v>
      </c>
      <c r="D206" s="421" t="s">
        <v>681</v>
      </c>
      <c r="E206" s="421" t="s">
        <v>457</v>
      </c>
      <c r="G206" s="421" t="s">
        <v>694</v>
      </c>
      <c r="I206" s="421" t="s">
        <v>698</v>
      </c>
    </row>
    <row r="207" spans="1:9">
      <c r="A207" s="421" t="s">
        <v>534</v>
      </c>
      <c r="B207" s="421" t="s">
        <v>535</v>
      </c>
      <c r="C207" s="421" t="s">
        <v>476</v>
      </c>
      <c r="D207" s="421" t="s">
        <v>699</v>
      </c>
      <c r="E207" s="421" t="s">
        <v>476</v>
      </c>
      <c r="G207" s="421" t="s">
        <v>700</v>
      </c>
      <c r="I207" s="421" t="s">
        <v>701</v>
      </c>
    </row>
    <row r="208" spans="1:9">
      <c r="A208" s="421" t="s">
        <v>534</v>
      </c>
      <c r="B208" s="421" t="s">
        <v>535</v>
      </c>
      <c r="C208" s="421" t="s">
        <v>476</v>
      </c>
      <c r="D208" s="421" t="s">
        <v>702</v>
      </c>
      <c r="E208" s="421" t="s">
        <v>476</v>
      </c>
      <c r="G208" s="421" t="s">
        <v>703</v>
      </c>
      <c r="I208" s="421" t="s">
        <v>704</v>
      </c>
    </row>
    <row r="209" spans="1:9">
      <c r="A209" s="421" t="s">
        <v>534</v>
      </c>
      <c r="B209" s="421" t="s">
        <v>535</v>
      </c>
      <c r="C209" s="421" t="s">
        <v>476</v>
      </c>
      <c r="D209" s="421" t="s">
        <v>702</v>
      </c>
      <c r="E209" s="421" t="s">
        <v>476</v>
      </c>
      <c r="G209" s="421" t="s">
        <v>703</v>
      </c>
      <c r="I209" s="421" t="s">
        <v>705</v>
      </c>
    </row>
    <row r="210" spans="1:9">
      <c r="A210" s="421" t="s">
        <v>534</v>
      </c>
      <c r="B210" s="421" t="s">
        <v>535</v>
      </c>
      <c r="C210" s="421" t="s">
        <v>476</v>
      </c>
      <c r="D210" s="421" t="s">
        <v>702</v>
      </c>
      <c r="E210" s="421" t="s">
        <v>476</v>
      </c>
      <c r="G210" s="421" t="s">
        <v>703</v>
      </c>
      <c r="I210" s="421" t="s">
        <v>706</v>
      </c>
    </row>
    <row r="211" spans="1:9">
      <c r="A211" s="421" t="s">
        <v>534</v>
      </c>
      <c r="B211" s="421" t="s">
        <v>535</v>
      </c>
      <c r="C211" s="421" t="s">
        <v>476</v>
      </c>
      <c r="D211" s="421" t="s">
        <v>702</v>
      </c>
      <c r="E211" s="421" t="s">
        <v>476</v>
      </c>
      <c r="G211" s="421" t="s">
        <v>703</v>
      </c>
      <c r="I211" s="421" t="s">
        <v>707</v>
      </c>
    </row>
    <row r="212" spans="1:9">
      <c r="A212" s="421" t="s">
        <v>534</v>
      </c>
      <c r="B212" s="421" t="s">
        <v>535</v>
      </c>
      <c r="C212" s="421" t="s">
        <v>476</v>
      </c>
      <c r="D212" s="421" t="s">
        <v>702</v>
      </c>
      <c r="E212" s="421" t="s">
        <v>476</v>
      </c>
      <c r="G212" s="421" t="s">
        <v>703</v>
      </c>
      <c r="I212" s="421" t="s">
        <v>708</v>
      </c>
    </row>
    <row r="213" spans="1:9">
      <c r="A213" s="421" t="s">
        <v>534</v>
      </c>
      <c r="B213" s="421" t="s">
        <v>535</v>
      </c>
      <c r="C213" s="421" t="s">
        <v>476</v>
      </c>
      <c r="D213" s="421" t="s">
        <v>702</v>
      </c>
      <c r="E213" s="421" t="s">
        <v>476</v>
      </c>
      <c r="G213" s="421" t="s">
        <v>703</v>
      </c>
      <c r="I213" s="421" t="s">
        <v>709</v>
      </c>
    </row>
    <row r="214" spans="1:9">
      <c r="A214" s="421" t="s">
        <v>534</v>
      </c>
      <c r="B214" s="421" t="s">
        <v>535</v>
      </c>
      <c r="C214" s="421" t="s">
        <v>476</v>
      </c>
      <c r="D214" s="421" t="s">
        <v>702</v>
      </c>
      <c r="E214" s="421" t="s">
        <v>476</v>
      </c>
      <c r="G214" s="421" t="s">
        <v>703</v>
      </c>
      <c r="I214" s="421" t="s">
        <v>710</v>
      </c>
    </row>
    <row r="215" spans="1:9">
      <c r="A215" s="421" t="s">
        <v>534</v>
      </c>
      <c r="B215" s="421" t="s">
        <v>535</v>
      </c>
      <c r="C215" s="421" t="s">
        <v>476</v>
      </c>
      <c r="D215" s="421" t="s">
        <v>702</v>
      </c>
      <c r="E215" s="421" t="s">
        <v>476</v>
      </c>
      <c r="G215" s="421" t="s">
        <v>702</v>
      </c>
      <c r="I215" s="421" t="s">
        <v>699</v>
      </c>
    </row>
    <row r="216" spans="1:9">
      <c r="A216" s="421" t="s">
        <v>534</v>
      </c>
      <c r="B216" s="421" t="s">
        <v>535</v>
      </c>
      <c r="C216" s="421" t="s">
        <v>476</v>
      </c>
      <c r="D216" s="421" t="s">
        <v>702</v>
      </c>
      <c r="E216" s="421" t="s">
        <v>476</v>
      </c>
      <c r="G216" s="421" t="s">
        <v>700</v>
      </c>
      <c r="I216" s="421" t="s">
        <v>711</v>
      </c>
    </row>
    <row r="217" spans="1:9">
      <c r="A217" s="421" t="s">
        <v>534</v>
      </c>
      <c r="B217" s="421" t="s">
        <v>535</v>
      </c>
      <c r="C217" s="421" t="s">
        <v>476</v>
      </c>
      <c r="D217" s="421" t="s">
        <v>702</v>
      </c>
      <c r="E217" s="421" t="s">
        <v>476</v>
      </c>
      <c r="G217" s="421" t="s">
        <v>712</v>
      </c>
      <c r="I217" s="421" t="s">
        <v>713</v>
      </c>
    </row>
    <row r="218" spans="1:9">
      <c r="A218" s="421" t="s">
        <v>534</v>
      </c>
      <c r="B218" s="421" t="s">
        <v>535</v>
      </c>
      <c r="C218" s="421" t="s">
        <v>476</v>
      </c>
      <c r="D218" s="421" t="s">
        <v>702</v>
      </c>
      <c r="E218" s="421" t="s">
        <v>476</v>
      </c>
      <c r="G218" s="421" t="s">
        <v>712</v>
      </c>
      <c r="I218" s="421" t="s">
        <v>714</v>
      </c>
    </row>
    <row r="219" spans="1:9">
      <c r="A219" s="421" t="s">
        <v>534</v>
      </c>
      <c r="B219" s="421" t="s">
        <v>535</v>
      </c>
      <c r="C219" s="421" t="s">
        <v>476</v>
      </c>
      <c r="D219" s="421" t="s">
        <v>702</v>
      </c>
      <c r="E219" s="421" t="s">
        <v>476</v>
      </c>
      <c r="G219" s="421" t="s">
        <v>712</v>
      </c>
      <c r="I219" s="421" t="s">
        <v>715</v>
      </c>
    </row>
    <row r="220" spans="1:9">
      <c r="A220" s="421" t="s">
        <v>534</v>
      </c>
      <c r="B220" s="421" t="s">
        <v>535</v>
      </c>
      <c r="C220" s="421" t="s">
        <v>476</v>
      </c>
      <c r="D220" s="421" t="s">
        <v>702</v>
      </c>
      <c r="E220" s="421" t="s">
        <v>476</v>
      </c>
      <c r="G220" s="421" t="s">
        <v>712</v>
      </c>
      <c r="I220" s="421" t="s">
        <v>716</v>
      </c>
    </row>
    <row r="221" spans="1:9">
      <c r="A221" s="421" t="s">
        <v>534</v>
      </c>
      <c r="B221" s="421" t="s">
        <v>535</v>
      </c>
      <c r="C221" s="421" t="s">
        <v>476</v>
      </c>
      <c r="D221" s="421" t="s">
        <v>702</v>
      </c>
      <c r="E221" s="421" t="s">
        <v>476</v>
      </c>
      <c r="G221" s="421" t="s">
        <v>717</v>
      </c>
      <c r="I221" s="421" t="s">
        <v>718</v>
      </c>
    </row>
    <row r="222" spans="1:9">
      <c r="A222" s="421" t="s">
        <v>534</v>
      </c>
      <c r="B222" s="421" t="s">
        <v>535</v>
      </c>
      <c r="C222" s="421" t="s">
        <v>476</v>
      </c>
      <c r="D222" s="421" t="s">
        <v>702</v>
      </c>
      <c r="E222" s="421" t="s">
        <v>476</v>
      </c>
      <c r="G222" s="421" t="s">
        <v>717</v>
      </c>
      <c r="I222" s="421" t="s">
        <v>719</v>
      </c>
    </row>
    <row r="223" spans="1:9">
      <c r="A223" s="421" t="s">
        <v>534</v>
      </c>
      <c r="B223" s="421" t="s">
        <v>535</v>
      </c>
      <c r="C223" s="421" t="s">
        <v>524</v>
      </c>
      <c r="D223" s="421" t="s">
        <v>720</v>
      </c>
      <c r="E223" s="421" t="s">
        <v>524</v>
      </c>
      <c r="G223" s="421" t="s">
        <v>720</v>
      </c>
      <c r="I223" s="421" t="s">
        <v>721</v>
      </c>
    </row>
    <row r="224" spans="1:9">
      <c r="A224" s="421" t="s">
        <v>534</v>
      </c>
      <c r="B224" s="421" t="s">
        <v>535</v>
      </c>
      <c r="C224" s="421" t="s">
        <v>524</v>
      </c>
      <c r="D224" s="421" t="s">
        <v>720</v>
      </c>
      <c r="E224" s="421" t="s">
        <v>524</v>
      </c>
      <c r="G224" s="421" t="s">
        <v>720</v>
      </c>
      <c r="I224" s="421" t="s">
        <v>722</v>
      </c>
    </row>
    <row r="225" spans="1:9">
      <c r="A225" s="421" t="s">
        <v>534</v>
      </c>
      <c r="B225" s="421" t="s">
        <v>535</v>
      </c>
      <c r="C225" s="421" t="s">
        <v>524</v>
      </c>
      <c r="D225" s="421" t="s">
        <v>720</v>
      </c>
      <c r="E225" s="421" t="s">
        <v>524</v>
      </c>
      <c r="G225" s="421" t="s">
        <v>720</v>
      </c>
      <c r="I225" s="421" t="s">
        <v>723</v>
      </c>
    </row>
    <row r="226" spans="1:9">
      <c r="A226" s="421" t="s">
        <v>534</v>
      </c>
      <c r="B226" s="421" t="s">
        <v>535</v>
      </c>
      <c r="C226" s="421" t="s">
        <v>524</v>
      </c>
      <c r="D226" s="421" t="s">
        <v>720</v>
      </c>
      <c r="E226" s="421" t="s">
        <v>524</v>
      </c>
      <c r="G226" s="421" t="s">
        <v>720</v>
      </c>
      <c r="I226" s="421" t="s">
        <v>724</v>
      </c>
    </row>
    <row r="227" spans="1:9">
      <c r="A227" s="421" t="s">
        <v>534</v>
      </c>
      <c r="B227" s="421" t="s">
        <v>535</v>
      </c>
      <c r="C227" s="421" t="s">
        <v>524</v>
      </c>
      <c r="D227" s="421" t="s">
        <v>725</v>
      </c>
      <c r="E227" s="421" t="s">
        <v>524</v>
      </c>
      <c r="G227" s="421" t="s">
        <v>725</v>
      </c>
      <c r="I227" s="421" t="s">
        <v>726</v>
      </c>
    </row>
    <row r="228" spans="1:9">
      <c r="A228" s="421" t="s">
        <v>534</v>
      </c>
      <c r="B228" s="421" t="s">
        <v>535</v>
      </c>
      <c r="C228" s="421" t="s">
        <v>524</v>
      </c>
      <c r="D228" s="421" t="s">
        <v>725</v>
      </c>
      <c r="E228" s="421" t="s">
        <v>524</v>
      </c>
      <c r="G228" s="421" t="s">
        <v>725</v>
      </c>
      <c r="I228" s="421" t="s">
        <v>727</v>
      </c>
    </row>
    <row r="229" spans="1:9">
      <c r="A229" s="421" t="s">
        <v>534</v>
      </c>
      <c r="B229" s="421" t="s">
        <v>535</v>
      </c>
      <c r="C229" s="421" t="s">
        <v>524</v>
      </c>
      <c r="D229" s="421" t="s">
        <v>725</v>
      </c>
      <c r="E229" s="421" t="s">
        <v>524</v>
      </c>
      <c r="G229" s="421" t="s">
        <v>725</v>
      </c>
      <c r="I229" s="421" t="s">
        <v>728</v>
      </c>
    </row>
    <row r="230" spans="1:9">
      <c r="A230" s="421" t="s">
        <v>534</v>
      </c>
      <c r="B230" s="421" t="s">
        <v>535</v>
      </c>
      <c r="D230" s="421" t="s">
        <v>729</v>
      </c>
      <c r="E230" s="421">
        <v>0</v>
      </c>
      <c r="G230" s="421" t="s">
        <v>730</v>
      </c>
      <c r="I230" s="421" t="s">
        <v>730</v>
      </c>
    </row>
    <row r="231" spans="1:9">
      <c r="A231" s="421" t="s">
        <v>534</v>
      </c>
      <c r="B231" s="421" t="s">
        <v>535</v>
      </c>
      <c r="D231" s="421" t="s">
        <v>729</v>
      </c>
      <c r="E231" s="421">
        <v>0</v>
      </c>
      <c r="G231" s="421" t="s">
        <v>731</v>
      </c>
      <c r="I231" s="421" t="s">
        <v>732</v>
      </c>
    </row>
    <row r="232" spans="1:9">
      <c r="A232" s="421" t="s">
        <v>534</v>
      </c>
      <c r="B232" s="421" t="s">
        <v>535</v>
      </c>
      <c r="D232" s="421" t="s">
        <v>729</v>
      </c>
      <c r="E232" s="421">
        <v>0</v>
      </c>
      <c r="G232" s="421" t="s">
        <v>731</v>
      </c>
      <c r="I232" s="421" t="s">
        <v>733</v>
      </c>
    </row>
    <row r="233" spans="1:9">
      <c r="A233" s="421" t="s">
        <v>534</v>
      </c>
      <c r="B233" s="421" t="s">
        <v>535</v>
      </c>
      <c r="D233" s="421" t="s">
        <v>729</v>
      </c>
      <c r="E233" s="421">
        <v>0</v>
      </c>
      <c r="G233" s="421" t="s">
        <v>731</v>
      </c>
      <c r="I233" s="421" t="s">
        <v>734</v>
      </c>
    </row>
    <row r="234" spans="1:9">
      <c r="A234" s="421" t="s">
        <v>534</v>
      </c>
      <c r="B234" s="421" t="s">
        <v>535</v>
      </c>
      <c r="D234" s="421" t="s">
        <v>729</v>
      </c>
      <c r="E234" s="421">
        <v>0</v>
      </c>
      <c r="G234" s="421" t="s">
        <v>731</v>
      </c>
      <c r="I234" s="421" t="s">
        <v>735</v>
      </c>
    </row>
    <row r="235" spans="1:9">
      <c r="A235" s="421" t="s">
        <v>534</v>
      </c>
      <c r="B235" s="421" t="s">
        <v>535</v>
      </c>
      <c r="D235" s="421" t="s">
        <v>729</v>
      </c>
      <c r="E235" s="421">
        <v>0</v>
      </c>
      <c r="G235" s="421" t="s">
        <v>731</v>
      </c>
      <c r="I235" s="421" t="s">
        <v>736</v>
      </c>
    </row>
    <row r="236" spans="1:9">
      <c r="A236" s="421" t="s">
        <v>534</v>
      </c>
      <c r="B236" s="421" t="s">
        <v>535</v>
      </c>
      <c r="D236" s="421" t="s">
        <v>729</v>
      </c>
      <c r="E236" s="421">
        <v>0</v>
      </c>
      <c r="G236" s="421" t="s">
        <v>731</v>
      </c>
      <c r="I236" s="421" t="s">
        <v>737</v>
      </c>
    </row>
    <row r="237" spans="1:9">
      <c r="A237" s="421" t="s">
        <v>534</v>
      </c>
      <c r="B237" s="421" t="s">
        <v>535</v>
      </c>
      <c r="D237" s="421" t="s">
        <v>729</v>
      </c>
      <c r="E237" s="421">
        <v>0</v>
      </c>
      <c r="G237" s="421" t="s">
        <v>731</v>
      </c>
      <c r="I237" s="421" t="s">
        <v>738</v>
      </c>
    </row>
    <row r="238" spans="1:9">
      <c r="A238" s="421" t="s">
        <v>534</v>
      </c>
      <c r="B238" s="421" t="s">
        <v>535</v>
      </c>
      <c r="D238" s="421" t="s">
        <v>729</v>
      </c>
      <c r="E238" s="421">
        <v>0</v>
      </c>
      <c r="G238" s="421" t="s">
        <v>731</v>
      </c>
      <c r="I238" s="421" t="s">
        <v>739</v>
      </c>
    </row>
    <row r="239" spans="1:9">
      <c r="A239" s="421" t="s">
        <v>534</v>
      </c>
      <c r="B239" s="421" t="s">
        <v>535</v>
      </c>
      <c r="D239" s="421" t="s">
        <v>729</v>
      </c>
      <c r="E239" s="421">
        <v>0</v>
      </c>
      <c r="G239" s="421" t="s">
        <v>740</v>
      </c>
      <c r="I239" s="421" t="s">
        <v>741</v>
      </c>
    </row>
    <row r="240" spans="1:9">
      <c r="A240" s="421" t="s">
        <v>534</v>
      </c>
      <c r="B240" s="421" t="s">
        <v>535</v>
      </c>
      <c r="D240" s="421" t="s">
        <v>729</v>
      </c>
      <c r="E240" s="421">
        <v>0</v>
      </c>
      <c r="G240" s="421" t="s">
        <v>740</v>
      </c>
      <c r="I240" s="421" t="s">
        <v>742</v>
      </c>
    </row>
    <row r="241" spans="1:9">
      <c r="A241" s="421" t="s">
        <v>534</v>
      </c>
      <c r="B241" s="421" t="s">
        <v>535</v>
      </c>
      <c r="D241" s="421" t="s">
        <v>729</v>
      </c>
      <c r="E241" s="421">
        <v>0</v>
      </c>
      <c r="G241" s="421" t="s">
        <v>740</v>
      </c>
      <c r="I241" s="421" t="s">
        <v>743</v>
      </c>
    </row>
    <row r="242" spans="1:9">
      <c r="A242" s="421" t="s">
        <v>534</v>
      </c>
      <c r="B242" s="421" t="s">
        <v>535</v>
      </c>
      <c r="D242" s="421" t="s">
        <v>729</v>
      </c>
      <c r="E242" s="421">
        <v>0</v>
      </c>
      <c r="G242" s="421" t="s">
        <v>740</v>
      </c>
      <c r="I242" s="421" t="s">
        <v>744</v>
      </c>
    </row>
    <row r="243" spans="1:9">
      <c r="A243" s="421" t="s">
        <v>534</v>
      </c>
      <c r="B243" s="421" t="s">
        <v>535</v>
      </c>
      <c r="D243" s="421" t="s">
        <v>729</v>
      </c>
      <c r="E243" s="421">
        <v>0</v>
      </c>
      <c r="G243" s="421" t="s">
        <v>740</v>
      </c>
      <c r="I243" s="421" t="s">
        <v>745</v>
      </c>
    </row>
    <row r="244" spans="1:9">
      <c r="A244" s="421" t="s">
        <v>534</v>
      </c>
      <c r="B244" s="421" t="s">
        <v>535</v>
      </c>
      <c r="D244" s="421" t="s">
        <v>729</v>
      </c>
      <c r="E244" s="421">
        <v>0</v>
      </c>
      <c r="G244" s="421" t="s">
        <v>740</v>
      </c>
      <c r="I244" s="421" t="s">
        <v>746</v>
      </c>
    </row>
    <row r="245" spans="1:9">
      <c r="A245" s="421" t="s">
        <v>534</v>
      </c>
      <c r="B245" s="421" t="s">
        <v>535</v>
      </c>
      <c r="D245" s="421" t="s">
        <v>729</v>
      </c>
      <c r="E245" s="421">
        <v>0</v>
      </c>
      <c r="G245" s="421" t="s">
        <v>740</v>
      </c>
      <c r="I245" s="421" t="s">
        <v>747</v>
      </c>
    </row>
    <row r="246" spans="1:9">
      <c r="A246" s="421" t="s">
        <v>534</v>
      </c>
      <c r="B246" s="421" t="s">
        <v>535</v>
      </c>
      <c r="D246" s="421" t="s">
        <v>729</v>
      </c>
      <c r="E246" s="421">
        <v>0</v>
      </c>
      <c r="G246" s="421" t="s">
        <v>740</v>
      </c>
      <c r="I246" s="421" t="s">
        <v>748</v>
      </c>
    </row>
    <row r="247" spans="1:9">
      <c r="A247" s="421" t="s">
        <v>534</v>
      </c>
      <c r="B247" s="421" t="s">
        <v>535</v>
      </c>
      <c r="D247" s="421" t="s">
        <v>729</v>
      </c>
      <c r="E247" s="421">
        <v>0</v>
      </c>
      <c r="G247" s="421" t="s">
        <v>740</v>
      </c>
      <c r="I247" s="421" t="s">
        <v>749</v>
      </c>
    </row>
    <row r="248" spans="1:9">
      <c r="A248" s="421" t="s">
        <v>534</v>
      </c>
      <c r="B248" s="421" t="s">
        <v>535</v>
      </c>
      <c r="D248" s="421" t="s">
        <v>729</v>
      </c>
      <c r="E248" s="421">
        <v>0</v>
      </c>
      <c r="G248" s="421" t="s">
        <v>740</v>
      </c>
      <c r="I248" s="421" t="s">
        <v>750</v>
      </c>
    </row>
    <row r="249" spans="1:9">
      <c r="A249" s="421" t="s">
        <v>534</v>
      </c>
      <c r="B249" s="421" t="s">
        <v>535</v>
      </c>
      <c r="D249" s="421" t="s">
        <v>729</v>
      </c>
      <c r="E249" s="421">
        <v>0</v>
      </c>
      <c r="G249" s="421" t="s">
        <v>740</v>
      </c>
      <c r="I249" s="421" t="s">
        <v>751</v>
      </c>
    </row>
    <row r="250" spans="1:9">
      <c r="A250" s="421" t="s">
        <v>534</v>
      </c>
      <c r="B250" s="421" t="s">
        <v>535</v>
      </c>
      <c r="C250" s="421" t="s">
        <v>752</v>
      </c>
      <c r="D250" s="421" t="s">
        <v>753</v>
      </c>
      <c r="E250" s="421" t="s">
        <v>752</v>
      </c>
      <c r="G250" s="421" t="s">
        <v>753</v>
      </c>
      <c r="I250" s="421" t="s">
        <v>754</v>
      </c>
    </row>
    <row r="251" spans="1:9">
      <c r="A251" s="421" t="s">
        <v>534</v>
      </c>
      <c r="B251" s="421" t="s">
        <v>535</v>
      </c>
      <c r="C251" s="421" t="s">
        <v>752</v>
      </c>
      <c r="D251" s="421" t="s">
        <v>753</v>
      </c>
      <c r="E251" s="421" t="s">
        <v>752</v>
      </c>
      <c r="G251" s="421" t="s">
        <v>753</v>
      </c>
      <c r="I251" s="421" t="s">
        <v>755</v>
      </c>
    </row>
    <row r="252" spans="1:9">
      <c r="A252" s="421" t="s">
        <v>534</v>
      </c>
      <c r="B252" s="421" t="s">
        <v>535</v>
      </c>
      <c r="C252" s="421" t="s">
        <v>752</v>
      </c>
      <c r="D252" s="421" t="s">
        <v>753</v>
      </c>
      <c r="E252" s="421" t="s">
        <v>752</v>
      </c>
      <c r="G252" s="421" t="s">
        <v>753</v>
      </c>
      <c r="I252" s="421" t="s">
        <v>756</v>
      </c>
    </row>
    <row r="253" spans="1:9">
      <c r="A253" s="421" t="s">
        <v>534</v>
      </c>
      <c r="B253" s="421" t="s">
        <v>535</v>
      </c>
      <c r="C253" s="421" t="s">
        <v>752</v>
      </c>
      <c r="D253" s="421" t="s">
        <v>753</v>
      </c>
      <c r="E253" s="421" t="s">
        <v>752</v>
      </c>
      <c r="G253" s="421" t="s">
        <v>753</v>
      </c>
      <c r="I253" s="421" t="s">
        <v>757</v>
      </c>
    </row>
    <row r="254" spans="1:9">
      <c r="A254" s="421" t="s">
        <v>534</v>
      </c>
      <c r="B254" s="421" t="s">
        <v>535</v>
      </c>
      <c r="D254" s="421" t="s">
        <v>758</v>
      </c>
      <c r="E254" s="421">
        <v>0</v>
      </c>
      <c r="G254" s="421" t="s">
        <v>759</v>
      </c>
      <c r="I254" s="421" t="s">
        <v>759</v>
      </c>
    </row>
    <row r="255" spans="1:9">
      <c r="A255" s="421" t="s">
        <v>534</v>
      </c>
      <c r="B255" s="421" t="s">
        <v>535</v>
      </c>
      <c r="D255" s="421" t="s">
        <v>758</v>
      </c>
      <c r="E255" s="421">
        <v>0</v>
      </c>
      <c r="G255" s="421" t="s">
        <v>760</v>
      </c>
      <c r="I255" s="421" t="s">
        <v>760</v>
      </c>
    </row>
    <row r="256" spans="1:9">
      <c r="A256" s="421" t="s">
        <v>534</v>
      </c>
      <c r="B256" s="421" t="s">
        <v>535</v>
      </c>
      <c r="D256" s="421" t="s">
        <v>758</v>
      </c>
      <c r="E256" s="421">
        <v>0</v>
      </c>
      <c r="G256" s="421" t="s">
        <v>761</v>
      </c>
      <c r="I256" s="421" t="s">
        <v>762</v>
      </c>
    </row>
    <row r="257" spans="1:9">
      <c r="A257" s="421" t="s">
        <v>534</v>
      </c>
      <c r="B257" s="421" t="s">
        <v>535</v>
      </c>
      <c r="D257" s="421" t="s">
        <v>758</v>
      </c>
      <c r="E257" s="421">
        <v>0</v>
      </c>
      <c r="G257" s="421" t="s">
        <v>763</v>
      </c>
      <c r="I257" s="421" t="s">
        <v>763</v>
      </c>
    </row>
    <row r="258" spans="1:9">
      <c r="A258" s="421" t="s">
        <v>534</v>
      </c>
      <c r="B258" s="421" t="s">
        <v>535</v>
      </c>
      <c r="D258" s="421" t="s">
        <v>758</v>
      </c>
      <c r="E258" s="421">
        <v>0</v>
      </c>
      <c r="G258" s="421" t="s">
        <v>764</v>
      </c>
      <c r="I258" s="421" t="s">
        <v>764</v>
      </c>
    </row>
    <row r="259" spans="1:9">
      <c r="A259" s="421" t="s">
        <v>534</v>
      </c>
      <c r="B259" s="421" t="s">
        <v>535</v>
      </c>
      <c r="D259" s="421" t="s">
        <v>758</v>
      </c>
      <c r="E259" s="421">
        <v>0</v>
      </c>
      <c r="G259" s="421" t="s">
        <v>765</v>
      </c>
      <c r="I259" s="421" t="s">
        <v>766</v>
      </c>
    </row>
    <row r="260" spans="1:9">
      <c r="A260" s="421" t="s">
        <v>534</v>
      </c>
      <c r="B260" s="421" t="s">
        <v>535</v>
      </c>
      <c r="D260" s="421" t="s">
        <v>758</v>
      </c>
      <c r="E260" s="421">
        <v>0</v>
      </c>
      <c r="G260" s="421" t="s">
        <v>767</v>
      </c>
      <c r="I260" s="421" t="s">
        <v>767</v>
      </c>
    </row>
    <row r="261" spans="1:9">
      <c r="A261" s="421" t="s">
        <v>534</v>
      </c>
      <c r="B261" s="421" t="s">
        <v>535</v>
      </c>
      <c r="D261" s="421" t="s">
        <v>758</v>
      </c>
      <c r="E261" s="421">
        <v>0</v>
      </c>
      <c r="G261" s="421" t="s">
        <v>768</v>
      </c>
      <c r="I261" s="421" t="s">
        <v>769</v>
      </c>
    </row>
    <row r="262" spans="1:9">
      <c r="A262" s="421" t="s">
        <v>770</v>
      </c>
      <c r="B262" s="421" t="s">
        <v>771</v>
      </c>
      <c r="C262" s="421" t="s">
        <v>772</v>
      </c>
      <c r="D262" s="421" t="s">
        <v>773</v>
      </c>
      <c r="E262" s="421" t="s">
        <v>772</v>
      </c>
      <c r="G262" s="421" t="s">
        <v>773</v>
      </c>
      <c r="I262" s="421" t="s">
        <v>771</v>
      </c>
    </row>
    <row r="263" spans="1:9">
      <c r="A263" s="421" t="s">
        <v>774</v>
      </c>
      <c r="B263" s="421" t="s">
        <v>775</v>
      </c>
      <c r="C263" s="421" t="s">
        <v>776</v>
      </c>
      <c r="D263" s="421" t="s">
        <v>777</v>
      </c>
      <c r="E263" s="421" t="s">
        <v>776</v>
      </c>
      <c r="G263" s="421" t="s">
        <v>777</v>
      </c>
      <c r="I263" s="421" t="s">
        <v>778</v>
      </c>
    </row>
    <row r="264" spans="1:9">
      <c r="A264" s="421" t="s">
        <v>774</v>
      </c>
      <c r="B264" s="421" t="s">
        <v>775</v>
      </c>
      <c r="C264" s="421" t="s">
        <v>779</v>
      </c>
      <c r="D264" s="421" t="s">
        <v>780</v>
      </c>
      <c r="E264" s="421" t="s">
        <v>779</v>
      </c>
      <c r="G264" s="421" t="s">
        <v>780</v>
      </c>
      <c r="I264" s="421" t="s">
        <v>781</v>
      </c>
    </row>
    <row r="265" spans="1:9">
      <c r="A265" s="421" t="s">
        <v>774</v>
      </c>
      <c r="B265" s="421" t="s">
        <v>775</v>
      </c>
      <c r="C265" s="421" t="s">
        <v>782</v>
      </c>
      <c r="D265" s="421" t="s">
        <v>783</v>
      </c>
      <c r="E265" s="421" t="s">
        <v>782</v>
      </c>
      <c r="G265" s="421" t="s">
        <v>783</v>
      </c>
      <c r="I265" s="421" t="s">
        <v>784</v>
      </c>
    </row>
    <row r="266" spans="1:9">
      <c r="A266" s="421" t="s">
        <v>774</v>
      </c>
      <c r="B266" s="421" t="s">
        <v>775</v>
      </c>
      <c r="C266" s="421" t="s">
        <v>785</v>
      </c>
      <c r="D266" s="421" t="s">
        <v>786</v>
      </c>
      <c r="E266" s="421" t="s">
        <v>785</v>
      </c>
      <c r="G266" s="421" t="s">
        <v>786</v>
      </c>
      <c r="I266" s="421" t="s">
        <v>787</v>
      </c>
    </row>
    <row r="267" spans="1:9">
      <c r="A267" s="421" t="s">
        <v>774</v>
      </c>
      <c r="B267" s="421" t="s">
        <v>775</v>
      </c>
      <c r="C267" s="421" t="s">
        <v>788</v>
      </c>
      <c r="D267" s="421" t="s">
        <v>789</v>
      </c>
      <c r="E267" s="421" t="s">
        <v>788</v>
      </c>
      <c r="G267" s="421" t="s">
        <v>789</v>
      </c>
      <c r="I267" s="421" t="s">
        <v>789</v>
      </c>
    </row>
    <row r="268" spans="1:9">
      <c r="A268" s="421" t="s">
        <v>774</v>
      </c>
      <c r="B268" s="421" t="s">
        <v>775</v>
      </c>
      <c r="C268" s="421" t="s">
        <v>513</v>
      </c>
      <c r="D268" s="421" t="s">
        <v>790</v>
      </c>
      <c r="E268" s="421" t="s">
        <v>513</v>
      </c>
      <c r="G268" s="421" t="s">
        <v>790</v>
      </c>
      <c r="I268" s="421" t="s">
        <v>791</v>
      </c>
    </row>
    <row r="269" spans="1:9">
      <c r="A269" s="421" t="s">
        <v>792</v>
      </c>
      <c r="B269" s="421" t="s">
        <v>793</v>
      </c>
      <c r="C269" s="421" t="s">
        <v>794</v>
      </c>
      <c r="D269" s="421" t="s">
        <v>795</v>
      </c>
      <c r="E269" s="421" t="s">
        <v>794</v>
      </c>
      <c r="G269" s="421" t="s">
        <v>795</v>
      </c>
      <c r="I269" s="421" t="s">
        <v>796</v>
      </c>
    </row>
    <row r="270" spans="1:9">
      <c r="A270" s="421" t="s">
        <v>792</v>
      </c>
      <c r="B270" s="421" t="s">
        <v>793</v>
      </c>
      <c r="C270" s="421" t="s">
        <v>797</v>
      </c>
      <c r="D270" s="421" t="s">
        <v>798</v>
      </c>
      <c r="E270" s="421" t="s">
        <v>797</v>
      </c>
      <c r="G270" s="421" t="s">
        <v>798</v>
      </c>
      <c r="I270" s="421" t="s">
        <v>799</v>
      </c>
    </row>
    <row r="271" spans="1:9">
      <c r="A271" s="421" t="s">
        <v>792</v>
      </c>
      <c r="B271" s="421" t="s">
        <v>793</v>
      </c>
      <c r="C271" s="421" t="s">
        <v>800</v>
      </c>
      <c r="D271" s="421" t="s">
        <v>801</v>
      </c>
      <c r="E271" s="421" t="s">
        <v>800</v>
      </c>
      <c r="G271" s="421" t="s">
        <v>801</v>
      </c>
      <c r="I271" s="421" t="s">
        <v>802</v>
      </c>
    </row>
    <row r="272" spans="1:9">
      <c r="A272" s="421" t="s">
        <v>551</v>
      </c>
      <c r="B272" s="421" t="s">
        <v>803</v>
      </c>
      <c r="D272" s="421" t="s">
        <v>804</v>
      </c>
      <c r="E272" s="421">
        <v>0</v>
      </c>
      <c r="G272" s="421" t="s">
        <v>804</v>
      </c>
      <c r="I272" s="421" t="s">
        <v>804</v>
      </c>
    </row>
    <row r="273" spans="1:9">
      <c r="A273" s="421" t="s">
        <v>551</v>
      </c>
      <c r="B273" s="421" t="s">
        <v>803</v>
      </c>
      <c r="C273" s="421" t="s">
        <v>805</v>
      </c>
      <c r="D273" s="421" t="s">
        <v>806</v>
      </c>
      <c r="E273" s="421" t="s">
        <v>805</v>
      </c>
      <c r="G273" s="421" t="s">
        <v>806</v>
      </c>
      <c r="I273" s="421" t="s">
        <v>803</v>
      </c>
    </row>
    <row r="274" spans="1:9">
      <c r="A274" s="421" t="s">
        <v>551</v>
      </c>
      <c r="B274" s="421" t="s">
        <v>803</v>
      </c>
      <c r="C274" s="421" t="s">
        <v>807</v>
      </c>
      <c r="D274" s="421" t="s">
        <v>808</v>
      </c>
      <c r="E274" s="421" t="s">
        <v>807</v>
      </c>
      <c r="G274" s="421" t="s">
        <v>808</v>
      </c>
      <c r="I274" s="421" t="s">
        <v>808</v>
      </c>
    </row>
    <row r="275" spans="1:9">
      <c r="A275" s="421" t="s">
        <v>809</v>
      </c>
      <c r="B275" s="421" t="s">
        <v>22</v>
      </c>
      <c r="C275" s="421" t="s">
        <v>810</v>
      </c>
      <c r="D275" s="421" t="s">
        <v>811</v>
      </c>
      <c r="E275" s="421" t="s">
        <v>810</v>
      </c>
      <c r="G275" s="421" t="s">
        <v>811</v>
      </c>
      <c r="I275" s="421" t="s">
        <v>812</v>
      </c>
    </row>
    <row r="276" spans="1:9">
      <c r="A276" s="421" t="s">
        <v>809</v>
      </c>
      <c r="B276" s="421" t="s">
        <v>22</v>
      </c>
      <c r="C276" s="421" t="s">
        <v>813</v>
      </c>
      <c r="D276" s="421" t="s">
        <v>814</v>
      </c>
      <c r="E276" s="421" t="s">
        <v>813</v>
      </c>
      <c r="G276" s="421" t="s">
        <v>814</v>
      </c>
      <c r="I276" s="421" t="s">
        <v>815</v>
      </c>
    </row>
    <row r="277" spans="1:9">
      <c r="A277" s="421" t="s">
        <v>809</v>
      </c>
      <c r="B277" s="421" t="s">
        <v>22</v>
      </c>
      <c r="C277" s="421" t="s">
        <v>813</v>
      </c>
      <c r="D277" s="421" t="s">
        <v>814</v>
      </c>
      <c r="E277" s="421" t="s">
        <v>813</v>
      </c>
      <c r="G277" s="421" t="s">
        <v>814</v>
      </c>
      <c r="I277" s="421" t="s">
        <v>816</v>
      </c>
    </row>
    <row r="278" spans="1:9">
      <c r="A278" s="421" t="s">
        <v>809</v>
      </c>
      <c r="B278" s="421" t="s">
        <v>22</v>
      </c>
      <c r="C278" s="421" t="s">
        <v>813</v>
      </c>
      <c r="D278" s="421" t="s">
        <v>814</v>
      </c>
      <c r="E278" s="421" t="s">
        <v>813</v>
      </c>
      <c r="G278" s="421" t="s">
        <v>814</v>
      </c>
      <c r="I278" s="421" t="s">
        <v>817</v>
      </c>
    </row>
    <row r="279" spans="1:9">
      <c r="A279" s="421" t="s">
        <v>809</v>
      </c>
      <c r="B279" s="421" t="s">
        <v>22</v>
      </c>
      <c r="C279" s="421" t="s">
        <v>818</v>
      </c>
      <c r="D279" s="421" t="s">
        <v>819</v>
      </c>
      <c r="E279" s="421" t="s">
        <v>818</v>
      </c>
      <c r="G279" s="421" t="s">
        <v>819</v>
      </c>
      <c r="I279" s="421" t="s">
        <v>820</v>
      </c>
    </row>
    <row r="280" spans="1:9">
      <c r="A280" s="421" t="s">
        <v>809</v>
      </c>
      <c r="B280" s="421" t="s">
        <v>22</v>
      </c>
      <c r="C280" s="421" t="s">
        <v>821</v>
      </c>
      <c r="D280" s="421" t="s">
        <v>822</v>
      </c>
      <c r="E280" s="421" t="s">
        <v>821</v>
      </c>
      <c r="G280" s="421" t="s">
        <v>822</v>
      </c>
      <c r="I280" s="421" t="s">
        <v>823</v>
      </c>
    </row>
    <row r="281" spans="1:9">
      <c r="A281" s="421" t="s">
        <v>809</v>
      </c>
      <c r="B281" s="421" t="s">
        <v>22</v>
      </c>
      <c r="C281" s="421" t="s">
        <v>821</v>
      </c>
      <c r="D281" s="421" t="s">
        <v>822</v>
      </c>
      <c r="E281" s="421" t="s">
        <v>821</v>
      </c>
      <c r="G281" s="421" t="s">
        <v>822</v>
      </c>
      <c r="I281" s="421" t="s">
        <v>824</v>
      </c>
    </row>
    <row r="282" spans="1:9">
      <c r="A282" s="421" t="s">
        <v>809</v>
      </c>
      <c r="B282" s="421" t="s">
        <v>22</v>
      </c>
      <c r="C282" s="421" t="s">
        <v>821</v>
      </c>
      <c r="D282" s="421" t="s">
        <v>822</v>
      </c>
      <c r="E282" s="421" t="s">
        <v>821</v>
      </c>
      <c r="G282" s="421" t="s">
        <v>822</v>
      </c>
      <c r="I282" s="421" t="s">
        <v>825</v>
      </c>
    </row>
    <row r="283" spans="1:9">
      <c r="A283" s="421" t="s">
        <v>809</v>
      </c>
      <c r="B283" s="421" t="s">
        <v>22</v>
      </c>
      <c r="C283" s="421" t="s">
        <v>821</v>
      </c>
      <c r="D283" s="421" t="s">
        <v>822</v>
      </c>
      <c r="E283" s="421" t="s">
        <v>821</v>
      </c>
      <c r="G283" s="421" t="s">
        <v>822</v>
      </c>
      <c r="I283" s="421" t="s">
        <v>826</v>
      </c>
    </row>
    <row r="284" spans="1:9">
      <c r="A284" s="421" t="s">
        <v>809</v>
      </c>
      <c r="B284" s="421" t="s">
        <v>22</v>
      </c>
      <c r="C284" s="421" t="s">
        <v>821</v>
      </c>
      <c r="D284" s="421" t="s">
        <v>822</v>
      </c>
      <c r="E284" s="421" t="s">
        <v>821</v>
      </c>
      <c r="G284" s="421" t="s">
        <v>822</v>
      </c>
      <c r="I284" s="421" t="s">
        <v>827</v>
      </c>
    </row>
    <row r="285" spans="1:9">
      <c r="A285" s="421" t="s">
        <v>809</v>
      </c>
      <c r="B285" s="421" t="s">
        <v>22</v>
      </c>
      <c r="C285" s="421" t="s">
        <v>828</v>
      </c>
      <c r="D285" s="421" t="s">
        <v>829</v>
      </c>
      <c r="E285" s="421" t="s">
        <v>828</v>
      </c>
      <c r="G285" s="421" t="s">
        <v>829</v>
      </c>
      <c r="I285" s="421" t="s">
        <v>830</v>
      </c>
    </row>
    <row r="286" spans="1:9">
      <c r="A286" s="421" t="s">
        <v>809</v>
      </c>
      <c r="B286" s="421" t="s">
        <v>22</v>
      </c>
      <c r="C286" s="421" t="s">
        <v>828</v>
      </c>
      <c r="D286" s="421" t="s">
        <v>829</v>
      </c>
      <c r="E286" s="421" t="s">
        <v>828</v>
      </c>
      <c r="G286" s="421" t="s">
        <v>829</v>
      </c>
      <c r="I286" s="421" t="s">
        <v>831</v>
      </c>
    </row>
    <row r="287" spans="1:9">
      <c r="A287" s="421" t="s">
        <v>809</v>
      </c>
      <c r="B287" s="421" t="s">
        <v>22</v>
      </c>
      <c r="C287" s="421" t="s">
        <v>828</v>
      </c>
      <c r="D287" s="421" t="s">
        <v>829</v>
      </c>
      <c r="E287" s="421" t="s">
        <v>828</v>
      </c>
      <c r="G287" s="421" t="s">
        <v>829</v>
      </c>
      <c r="I287" s="421" t="s">
        <v>832</v>
      </c>
    </row>
    <row r="288" spans="1:9">
      <c r="A288" s="421" t="s">
        <v>809</v>
      </c>
      <c r="B288" s="421" t="s">
        <v>22</v>
      </c>
      <c r="C288" s="421" t="s">
        <v>828</v>
      </c>
      <c r="D288" s="421" t="s">
        <v>829</v>
      </c>
      <c r="E288" s="421" t="s">
        <v>828</v>
      </c>
      <c r="G288" s="421" t="s">
        <v>829</v>
      </c>
      <c r="I288" s="421" t="s">
        <v>833</v>
      </c>
    </row>
    <row r="289" spans="1:9">
      <c r="A289" s="421" t="s">
        <v>809</v>
      </c>
      <c r="B289" s="421" t="s">
        <v>22</v>
      </c>
      <c r="C289" s="421" t="s">
        <v>828</v>
      </c>
      <c r="D289" s="421" t="s">
        <v>829</v>
      </c>
      <c r="E289" s="421" t="s">
        <v>828</v>
      </c>
      <c r="G289" s="421" t="s">
        <v>829</v>
      </c>
      <c r="I289" s="421" t="s">
        <v>834</v>
      </c>
    </row>
    <row r="290" spans="1:9">
      <c r="A290" s="421" t="s">
        <v>809</v>
      </c>
      <c r="B290" s="421" t="s">
        <v>22</v>
      </c>
      <c r="C290" s="421" t="s">
        <v>828</v>
      </c>
      <c r="D290" s="421" t="s">
        <v>829</v>
      </c>
      <c r="E290" s="421" t="s">
        <v>828</v>
      </c>
      <c r="G290" s="421" t="s">
        <v>829</v>
      </c>
      <c r="I290" s="421" t="s">
        <v>835</v>
      </c>
    </row>
    <row r="291" spans="1:9">
      <c r="A291" s="421" t="s">
        <v>809</v>
      </c>
      <c r="B291" s="421" t="s">
        <v>22</v>
      </c>
      <c r="C291" s="421" t="s">
        <v>836</v>
      </c>
      <c r="D291" s="421" t="s">
        <v>837</v>
      </c>
      <c r="E291" s="421" t="s">
        <v>836</v>
      </c>
      <c r="G291" s="421" t="s">
        <v>838</v>
      </c>
      <c r="I291" s="421" t="s">
        <v>839</v>
      </c>
    </row>
    <row r="292" spans="1:9">
      <c r="A292" s="421" t="s">
        <v>809</v>
      </c>
      <c r="B292" s="421" t="s">
        <v>22</v>
      </c>
      <c r="C292" s="421" t="s">
        <v>836</v>
      </c>
      <c r="D292" s="421" t="s">
        <v>837</v>
      </c>
      <c r="E292" s="421" t="s">
        <v>836</v>
      </c>
      <c r="G292" s="421" t="s">
        <v>837</v>
      </c>
      <c r="I292" s="421" t="s">
        <v>837</v>
      </c>
    </row>
    <row r="293" spans="1:9">
      <c r="A293" s="421" t="s">
        <v>809</v>
      </c>
      <c r="B293" s="421" t="s">
        <v>22</v>
      </c>
      <c r="C293" s="421" t="s">
        <v>840</v>
      </c>
      <c r="D293" s="421" t="s">
        <v>22</v>
      </c>
      <c r="E293" s="421" t="s">
        <v>840</v>
      </c>
      <c r="G293" s="421" t="s">
        <v>22</v>
      </c>
      <c r="I293" s="421" t="s">
        <v>22</v>
      </c>
    </row>
    <row r="294" spans="1:9">
      <c r="A294" s="421" t="s">
        <v>809</v>
      </c>
      <c r="B294" s="421" t="s">
        <v>22</v>
      </c>
      <c r="C294" s="421" t="s">
        <v>841</v>
      </c>
      <c r="D294" s="421" t="s">
        <v>842</v>
      </c>
      <c r="E294" s="421" t="s">
        <v>841</v>
      </c>
      <c r="G294" s="421" t="s">
        <v>843</v>
      </c>
      <c r="I294" s="421" t="s">
        <v>843</v>
      </c>
    </row>
    <row r="295" spans="1:9">
      <c r="A295" s="421" t="s">
        <v>809</v>
      </c>
      <c r="B295" s="421" t="s">
        <v>22</v>
      </c>
      <c r="C295" s="421" t="s">
        <v>844</v>
      </c>
      <c r="D295" s="421" t="s">
        <v>845</v>
      </c>
      <c r="E295" s="421" t="s">
        <v>844</v>
      </c>
      <c r="G295" s="421" t="s">
        <v>846</v>
      </c>
      <c r="I295" s="421" t="s">
        <v>846</v>
      </c>
    </row>
    <row r="296" spans="1:9">
      <c r="A296" s="421" t="s">
        <v>809</v>
      </c>
      <c r="B296" s="421" t="s">
        <v>22</v>
      </c>
      <c r="C296" s="421" t="s">
        <v>844</v>
      </c>
      <c r="D296" s="421" t="s">
        <v>845</v>
      </c>
      <c r="E296" s="421" t="s">
        <v>844</v>
      </c>
      <c r="G296" s="421" t="s">
        <v>847</v>
      </c>
      <c r="I296" s="421" t="s">
        <v>848</v>
      </c>
    </row>
    <row r="297" spans="1:9">
      <c r="A297" s="421" t="s">
        <v>809</v>
      </c>
      <c r="B297" s="421" t="s">
        <v>22</v>
      </c>
      <c r="C297" s="421" t="s">
        <v>844</v>
      </c>
      <c r="D297" s="421" t="s">
        <v>849</v>
      </c>
      <c r="E297" s="421" t="s">
        <v>844</v>
      </c>
      <c r="G297" s="421" t="s">
        <v>850</v>
      </c>
      <c r="I297" s="421" t="s">
        <v>850</v>
      </c>
    </row>
    <row r="298" spans="1:9">
      <c r="A298" s="421" t="s">
        <v>809</v>
      </c>
      <c r="B298" s="421" t="s">
        <v>22</v>
      </c>
      <c r="C298" s="421" t="s">
        <v>844</v>
      </c>
      <c r="D298" s="421" t="s">
        <v>849</v>
      </c>
      <c r="E298" s="421" t="s">
        <v>844</v>
      </c>
      <c r="G298" s="421" t="s">
        <v>849</v>
      </c>
      <c r="I298" s="421" t="s">
        <v>845</v>
      </c>
    </row>
    <row r="299" spans="1:9">
      <c r="A299" s="421" t="s">
        <v>809</v>
      </c>
      <c r="B299" s="421" t="s">
        <v>22</v>
      </c>
      <c r="C299" s="421" t="s">
        <v>851</v>
      </c>
      <c r="D299" s="421" t="s">
        <v>852</v>
      </c>
      <c r="E299" s="421" t="s">
        <v>851</v>
      </c>
      <c r="G299" s="421" t="s">
        <v>852</v>
      </c>
      <c r="I299" s="421" t="s">
        <v>853</v>
      </c>
    </row>
    <row r="300" spans="1:9">
      <c r="A300" s="421" t="s">
        <v>809</v>
      </c>
      <c r="B300" s="421" t="s">
        <v>22</v>
      </c>
      <c r="C300" s="421" t="s">
        <v>851</v>
      </c>
      <c r="D300" s="421" t="s">
        <v>852</v>
      </c>
      <c r="E300" s="421" t="s">
        <v>851</v>
      </c>
      <c r="G300" s="421" t="s">
        <v>854</v>
      </c>
      <c r="I300" s="421" t="s">
        <v>854</v>
      </c>
    </row>
    <row r="301" spans="1:9">
      <c r="A301" s="421" t="s">
        <v>809</v>
      </c>
      <c r="B301" s="421" t="s">
        <v>22</v>
      </c>
      <c r="C301" s="421" t="s">
        <v>855</v>
      </c>
      <c r="D301" s="421" t="s">
        <v>856</v>
      </c>
      <c r="E301" s="421" t="s">
        <v>855</v>
      </c>
      <c r="G301" s="421" t="s">
        <v>857</v>
      </c>
      <c r="I301" s="421" t="s">
        <v>857</v>
      </c>
    </row>
    <row r="302" spans="1:9">
      <c r="A302" s="421" t="s">
        <v>809</v>
      </c>
      <c r="B302" s="421" t="s">
        <v>22</v>
      </c>
      <c r="C302" s="421" t="s">
        <v>855</v>
      </c>
      <c r="D302" s="421" t="s">
        <v>856</v>
      </c>
      <c r="E302" s="421" t="s">
        <v>855</v>
      </c>
      <c r="G302" s="421" t="s">
        <v>858</v>
      </c>
      <c r="I302" s="421" t="s">
        <v>859</v>
      </c>
    </row>
    <row r="303" spans="1:9">
      <c r="A303" s="421" t="s">
        <v>809</v>
      </c>
      <c r="B303" s="421" t="s">
        <v>22</v>
      </c>
      <c r="C303" s="421" t="s">
        <v>855</v>
      </c>
      <c r="D303" s="421" t="s">
        <v>856</v>
      </c>
      <c r="E303" s="421" t="s">
        <v>855</v>
      </c>
      <c r="G303" s="421" t="s">
        <v>860</v>
      </c>
      <c r="I303" s="421" t="s">
        <v>861</v>
      </c>
    </row>
    <row r="304" spans="1:9">
      <c r="A304" s="421" t="s">
        <v>809</v>
      </c>
      <c r="B304" s="421" t="s">
        <v>22</v>
      </c>
      <c r="C304" s="421" t="s">
        <v>855</v>
      </c>
      <c r="D304" s="421" t="s">
        <v>856</v>
      </c>
      <c r="E304" s="421" t="s">
        <v>855</v>
      </c>
      <c r="G304" s="421" t="s">
        <v>862</v>
      </c>
      <c r="I304" s="421" t="s">
        <v>863</v>
      </c>
    </row>
    <row r="305" spans="1:9">
      <c r="A305" s="421" t="s">
        <v>809</v>
      </c>
      <c r="B305" s="421" t="s">
        <v>22</v>
      </c>
      <c r="C305" s="421" t="s">
        <v>855</v>
      </c>
      <c r="D305" s="421" t="s">
        <v>856</v>
      </c>
      <c r="E305" s="421" t="s">
        <v>855</v>
      </c>
      <c r="G305" s="421" t="s">
        <v>864</v>
      </c>
      <c r="I305" s="421" t="s">
        <v>864</v>
      </c>
    </row>
    <row r="306" spans="1:9">
      <c r="A306" s="421" t="s">
        <v>809</v>
      </c>
      <c r="B306" s="421" t="s">
        <v>22</v>
      </c>
      <c r="C306" s="421" t="s">
        <v>855</v>
      </c>
      <c r="D306" s="421" t="s">
        <v>856</v>
      </c>
      <c r="E306" s="421" t="s">
        <v>855</v>
      </c>
      <c r="G306" s="421" t="s">
        <v>865</v>
      </c>
      <c r="I306" s="421" t="s">
        <v>866</v>
      </c>
    </row>
    <row r="307" spans="1:9">
      <c r="A307" s="421" t="s">
        <v>809</v>
      </c>
      <c r="B307" s="421" t="s">
        <v>22</v>
      </c>
      <c r="C307" s="421" t="s">
        <v>855</v>
      </c>
      <c r="D307" s="421" t="s">
        <v>856</v>
      </c>
      <c r="E307" s="421" t="s">
        <v>855</v>
      </c>
      <c r="G307" s="421" t="s">
        <v>867</v>
      </c>
      <c r="I307" s="421" t="s">
        <v>868</v>
      </c>
    </row>
    <row r="308" spans="1:9">
      <c r="A308" s="421" t="s">
        <v>809</v>
      </c>
      <c r="B308" s="421" t="s">
        <v>22</v>
      </c>
      <c r="C308" s="421" t="s">
        <v>855</v>
      </c>
      <c r="D308" s="421" t="s">
        <v>856</v>
      </c>
      <c r="E308" s="421" t="s">
        <v>855</v>
      </c>
      <c r="G308" s="421" t="s">
        <v>869</v>
      </c>
      <c r="I308" s="421" t="s">
        <v>869</v>
      </c>
    </row>
    <row r="309" spans="1:9">
      <c r="A309" s="421" t="s">
        <v>809</v>
      </c>
      <c r="B309" s="421" t="s">
        <v>22</v>
      </c>
      <c r="C309" s="421" t="s">
        <v>855</v>
      </c>
      <c r="D309" s="421" t="s">
        <v>856</v>
      </c>
      <c r="E309" s="421" t="s">
        <v>855</v>
      </c>
      <c r="G309" s="421" t="s">
        <v>870</v>
      </c>
      <c r="I309" s="421" t="s">
        <v>870</v>
      </c>
    </row>
    <row r="310" spans="1:9">
      <c r="A310" s="421" t="s">
        <v>809</v>
      </c>
      <c r="B310" s="421" t="s">
        <v>22</v>
      </c>
      <c r="C310" s="421" t="s">
        <v>855</v>
      </c>
      <c r="D310" s="421" t="s">
        <v>856</v>
      </c>
      <c r="E310" s="421" t="s">
        <v>855</v>
      </c>
      <c r="G310" s="421" t="s">
        <v>856</v>
      </c>
      <c r="I310" s="421" t="s">
        <v>871</v>
      </c>
    </row>
    <row r="311" spans="1:9">
      <c r="A311" s="421" t="s">
        <v>809</v>
      </c>
      <c r="B311" s="421" t="s">
        <v>22</v>
      </c>
      <c r="C311" s="421" t="s">
        <v>855</v>
      </c>
      <c r="D311" s="421" t="s">
        <v>856</v>
      </c>
      <c r="E311" s="421" t="s">
        <v>855</v>
      </c>
      <c r="G311" s="421" t="s">
        <v>872</v>
      </c>
      <c r="I311" s="421" t="s">
        <v>873</v>
      </c>
    </row>
    <row r="312" spans="1:9">
      <c r="A312" s="421" t="s">
        <v>809</v>
      </c>
      <c r="B312" s="421" t="s">
        <v>22</v>
      </c>
      <c r="D312" s="421" t="s">
        <v>874</v>
      </c>
      <c r="E312" s="421">
        <v>0</v>
      </c>
      <c r="G312" s="421" t="s">
        <v>875</v>
      </c>
      <c r="I312" s="421" t="s">
        <v>876</v>
      </c>
    </row>
    <row r="313" spans="1:9">
      <c r="A313" s="421" t="s">
        <v>809</v>
      </c>
      <c r="B313" s="421" t="s">
        <v>22</v>
      </c>
      <c r="D313" s="421" t="s">
        <v>874</v>
      </c>
      <c r="E313" s="421">
        <v>0</v>
      </c>
      <c r="G313" s="421" t="s">
        <v>877</v>
      </c>
      <c r="I313" s="421" t="s">
        <v>874</v>
      </c>
    </row>
    <row r="314" spans="1:9">
      <c r="A314" s="421" t="s">
        <v>809</v>
      </c>
      <c r="B314" s="421" t="s">
        <v>22</v>
      </c>
      <c r="C314" s="421" t="s">
        <v>878</v>
      </c>
      <c r="D314" s="421" t="s">
        <v>879</v>
      </c>
      <c r="E314" s="421" t="s">
        <v>878</v>
      </c>
      <c r="G314" s="421" t="s">
        <v>880</v>
      </c>
      <c r="I314" s="421" t="s">
        <v>881</v>
      </c>
    </row>
    <row r="315" spans="1:9">
      <c r="A315" s="421" t="s">
        <v>809</v>
      </c>
      <c r="B315" s="421" t="s">
        <v>22</v>
      </c>
      <c r="C315" s="421" t="s">
        <v>878</v>
      </c>
      <c r="D315" s="421" t="s">
        <v>882</v>
      </c>
      <c r="E315" s="421" t="s">
        <v>878</v>
      </c>
      <c r="G315" s="421" t="s">
        <v>883</v>
      </c>
      <c r="I315" s="421" t="s">
        <v>883</v>
      </c>
    </row>
    <row r="316" spans="1:9">
      <c r="A316" s="421" t="s">
        <v>809</v>
      </c>
      <c r="B316" s="421" t="s">
        <v>22</v>
      </c>
      <c r="C316" s="421" t="s">
        <v>878</v>
      </c>
      <c r="D316" s="421" t="s">
        <v>882</v>
      </c>
      <c r="E316" s="421" t="s">
        <v>878</v>
      </c>
      <c r="G316" s="421" t="s">
        <v>882</v>
      </c>
      <c r="I316" s="421" t="s">
        <v>879</v>
      </c>
    </row>
    <row r="317" spans="1:9">
      <c r="A317" s="421" t="s">
        <v>809</v>
      </c>
      <c r="B317" s="421" t="s">
        <v>22</v>
      </c>
      <c r="C317" s="421" t="s">
        <v>878</v>
      </c>
      <c r="D317" s="421" t="s">
        <v>882</v>
      </c>
      <c r="E317" s="421" t="s">
        <v>878</v>
      </c>
      <c r="G317" s="421" t="s">
        <v>884</v>
      </c>
      <c r="I317" s="421" t="s">
        <v>884</v>
      </c>
    </row>
    <row r="318" spans="1:9">
      <c r="A318" s="421" t="s">
        <v>809</v>
      </c>
      <c r="B318" s="421" t="s">
        <v>22</v>
      </c>
      <c r="C318" s="421" t="s">
        <v>885</v>
      </c>
      <c r="D318" s="421" t="s">
        <v>886</v>
      </c>
      <c r="E318" s="421" t="s">
        <v>885</v>
      </c>
      <c r="G318" s="421" t="s">
        <v>887</v>
      </c>
      <c r="I318" s="421" t="s">
        <v>887</v>
      </c>
    </row>
    <row r="319" spans="1:9">
      <c r="A319" s="421" t="s">
        <v>809</v>
      </c>
      <c r="B319" s="421" t="s">
        <v>22</v>
      </c>
      <c r="C319" s="421" t="s">
        <v>885</v>
      </c>
      <c r="D319" s="421" t="s">
        <v>886</v>
      </c>
      <c r="E319" s="421" t="s">
        <v>885</v>
      </c>
      <c r="G319" s="421" t="s">
        <v>888</v>
      </c>
      <c r="I319" s="421" t="s">
        <v>888</v>
      </c>
    </row>
    <row r="320" spans="1:9">
      <c r="A320" s="421" t="s">
        <v>809</v>
      </c>
      <c r="B320" s="421" t="s">
        <v>22</v>
      </c>
      <c r="C320" s="421" t="s">
        <v>885</v>
      </c>
      <c r="D320" s="421" t="s">
        <v>886</v>
      </c>
      <c r="E320" s="421" t="s">
        <v>885</v>
      </c>
      <c r="G320" s="421" t="s">
        <v>889</v>
      </c>
      <c r="I320" s="421" t="s">
        <v>889</v>
      </c>
    </row>
    <row r="321" spans="1:9">
      <c r="A321" s="421" t="s">
        <v>809</v>
      </c>
      <c r="B321" s="421" t="s">
        <v>22</v>
      </c>
      <c r="C321" s="421" t="s">
        <v>885</v>
      </c>
      <c r="D321" s="421" t="s">
        <v>886</v>
      </c>
      <c r="E321" s="421" t="s">
        <v>885</v>
      </c>
      <c r="G321" s="421" t="s">
        <v>886</v>
      </c>
      <c r="I321" s="421" t="s">
        <v>890</v>
      </c>
    </row>
    <row r="322" spans="1:9">
      <c r="A322" s="421" t="s">
        <v>809</v>
      </c>
      <c r="B322" s="421" t="s">
        <v>22</v>
      </c>
      <c r="C322" s="421" t="s">
        <v>885</v>
      </c>
      <c r="D322" s="421" t="s">
        <v>886</v>
      </c>
      <c r="E322" s="421" t="s">
        <v>885</v>
      </c>
      <c r="G322" s="421" t="s">
        <v>891</v>
      </c>
      <c r="I322" s="421" t="s">
        <v>891</v>
      </c>
    </row>
    <row r="323" spans="1:9">
      <c r="A323" s="421" t="s">
        <v>809</v>
      </c>
      <c r="B323" s="421" t="s">
        <v>22</v>
      </c>
      <c r="C323" s="421" t="s">
        <v>885</v>
      </c>
      <c r="D323" s="421" t="s">
        <v>886</v>
      </c>
      <c r="E323" s="421" t="s">
        <v>885</v>
      </c>
      <c r="G323" s="421" t="s">
        <v>892</v>
      </c>
      <c r="I323" s="421" t="s">
        <v>892</v>
      </c>
    </row>
    <row r="324" spans="1:9">
      <c r="A324" s="421" t="s">
        <v>809</v>
      </c>
      <c r="B324" s="421" t="s">
        <v>22</v>
      </c>
      <c r="C324" s="421" t="s">
        <v>792</v>
      </c>
      <c r="D324" s="421" t="s">
        <v>893</v>
      </c>
      <c r="E324" s="421" t="s">
        <v>792</v>
      </c>
      <c r="G324" s="421" t="s">
        <v>894</v>
      </c>
      <c r="I324" s="421" t="s">
        <v>894</v>
      </c>
    </row>
    <row r="325" spans="1:9">
      <c r="A325" s="421" t="s">
        <v>809</v>
      </c>
      <c r="B325" s="421" t="s">
        <v>22</v>
      </c>
      <c r="C325" s="421" t="s">
        <v>792</v>
      </c>
      <c r="D325" s="421" t="s">
        <v>895</v>
      </c>
      <c r="E325" s="421" t="s">
        <v>792</v>
      </c>
      <c r="G325" s="421" t="s">
        <v>896</v>
      </c>
      <c r="I325" s="421" t="s">
        <v>896</v>
      </c>
    </row>
    <row r="326" spans="1:9">
      <c r="A326" s="421" t="s">
        <v>809</v>
      </c>
      <c r="B326" s="421" t="s">
        <v>22</v>
      </c>
      <c r="C326" s="421" t="s">
        <v>792</v>
      </c>
      <c r="D326" s="421" t="s">
        <v>895</v>
      </c>
      <c r="E326" s="421" t="s">
        <v>792</v>
      </c>
      <c r="G326" s="421" t="s">
        <v>895</v>
      </c>
      <c r="I326" s="421" t="s">
        <v>893</v>
      </c>
    </row>
    <row r="327" spans="1:9">
      <c r="A327" s="421" t="s">
        <v>809</v>
      </c>
      <c r="B327" s="421" t="s">
        <v>22</v>
      </c>
      <c r="C327" s="421" t="s">
        <v>792</v>
      </c>
      <c r="D327" s="421" t="s">
        <v>895</v>
      </c>
      <c r="E327" s="421" t="s">
        <v>792</v>
      </c>
      <c r="G327" s="421" t="s">
        <v>897</v>
      </c>
      <c r="I327" s="421" t="s">
        <v>897</v>
      </c>
    </row>
    <row r="328" spans="1:9">
      <c r="A328" s="421" t="s">
        <v>809</v>
      </c>
      <c r="B328" s="421" t="s">
        <v>22</v>
      </c>
      <c r="C328" s="421" t="s">
        <v>792</v>
      </c>
      <c r="D328" s="421" t="s">
        <v>895</v>
      </c>
      <c r="E328" s="421" t="s">
        <v>792</v>
      </c>
      <c r="G328" s="421" t="s">
        <v>898</v>
      </c>
      <c r="I328" s="421" t="s">
        <v>898</v>
      </c>
    </row>
    <row r="329" spans="1:9">
      <c r="A329" s="421" t="s">
        <v>809</v>
      </c>
      <c r="B329" s="421" t="s">
        <v>22</v>
      </c>
      <c r="C329" s="421" t="s">
        <v>446</v>
      </c>
      <c r="D329" s="421" t="s">
        <v>899</v>
      </c>
      <c r="E329" s="421" t="s">
        <v>446</v>
      </c>
      <c r="G329" s="421" t="s">
        <v>900</v>
      </c>
      <c r="I329" s="421" t="s">
        <v>901</v>
      </c>
    </row>
    <row r="330" spans="1:9">
      <c r="A330" s="421" t="s">
        <v>809</v>
      </c>
      <c r="B330" s="421" t="s">
        <v>22</v>
      </c>
      <c r="C330" s="421" t="s">
        <v>446</v>
      </c>
      <c r="D330" s="421" t="s">
        <v>899</v>
      </c>
      <c r="E330" s="421" t="s">
        <v>446</v>
      </c>
      <c r="G330" s="421" t="s">
        <v>900</v>
      </c>
      <c r="I330" s="421" t="s">
        <v>902</v>
      </c>
    </row>
    <row r="331" spans="1:9">
      <c r="A331" s="421" t="s">
        <v>809</v>
      </c>
      <c r="B331" s="421" t="s">
        <v>22</v>
      </c>
      <c r="C331" s="421" t="s">
        <v>446</v>
      </c>
      <c r="D331" s="421" t="s">
        <v>899</v>
      </c>
      <c r="E331" s="421" t="s">
        <v>446</v>
      </c>
      <c r="G331" s="421" t="s">
        <v>900</v>
      </c>
      <c r="I331" s="421" t="s">
        <v>903</v>
      </c>
    </row>
    <row r="332" spans="1:9">
      <c r="A332" s="421" t="s">
        <v>809</v>
      </c>
      <c r="B332" s="421" t="s">
        <v>22</v>
      </c>
      <c r="C332" s="421" t="s">
        <v>446</v>
      </c>
      <c r="D332" s="421" t="s">
        <v>899</v>
      </c>
      <c r="E332" s="421" t="s">
        <v>446</v>
      </c>
      <c r="G332" s="421" t="s">
        <v>900</v>
      </c>
      <c r="I332" s="421" t="s">
        <v>904</v>
      </c>
    </row>
    <row r="333" spans="1:9">
      <c r="A333" s="421" t="s">
        <v>809</v>
      </c>
      <c r="B333" s="421" t="s">
        <v>22</v>
      </c>
      <c r="C333" s="421" t="s">
        <v>446</v>
      </c>
      <c r="D333" s="421" t="s">
        <v>899</v>
      </c>
      <c r="E333" s="421" t="s">
        <v>446</v>
      </c>
      <c r="G333" s="421" t="s">
        <v>905</v>
      </c>
      <c r="I333" s="421" t="s">
        <v>905</v>
      </c>
    </row>
    <row r="334" spans="1:9">
      <c r="A334" s="421" t="s">
        <v>809</v>
      </c>
      <c r="B334" s="421" t="s">
        <v>22</v>
      </c>
      <c r="C334" s="421" t="s">
        <v>446</v>
      </c>
      <c r="D334" s="421" t="s">
        <v>899</v>
      </c>
      <c r="E334" s="421" t="s">
        <v>446</v>
      </c>
      <c r="G334" s="421" t="s">
        <v>906</v>
      </c>
      <c r="I334" s="421" t="s">
        <v>907</v>
      </c>
    </row>
    <row r="335" spans="1:9">
      <c r="A335" s="421" t="s">
        <v>809</v>
      </c>
      <c r="B335" s="421" t="s">
        <v>22</v>
      </c>
      <c r="C335" s="421" t="s">
        <v>446</v>
      </c>
      <c r="D335" s="421" t="s">
        <v>899</v>
      </c>
      <c r="E335" s="421" t="s">
        <v>446</v>
      </c>
      <c r="G335" s="421" t="s">
        <v>906</v>
      </c>
      <c r="I335" s="421" t="s">
        <v>908</v>
      </c>
    </row>
    <row r="336" spans="1:9">
      <c r="A336" s="421" t="s">
        <v>809</v>
      </c>
      <c r="B336" s="421" t="s">
        <v>22</v>
      </c>
      <c r="C336" s="421" t="s">
        <v>446</v>
      </c>
      <c r="D336" s="421" t="s">
        <v>899</v>
      </c>
      <c r="E336" s="421" t="s">
        <v>446</v>
      </c>
      <c r="G336" s="421" t="s">
        <v>909</v>
      </c>
      <c r="I336" s="421" t="s">
        <v>910</v>
      </c>
    </row>
    <row r="337" spans="1:9">
      <c r="A337" s="421" t="s">
        <v>809</v>
      </c>
      <c r="B337" s="421" t="s">
        <v>22</v>
      </c>
      <c r="C337" s="421" t="s">
        <v>446</v>
      </c>
      <c r="D337" s="421" t="s">
        <v>899</v>
      </c>
      <c r="E337" s="421" t="s">
        <v>446</v>
      </c>
      <c r="G337" s="421" t="s">
        <v>909</v>
      </c>
      <c r="I337" s="421" t="s">
        <v>911</v>
      </c>
    </row>
    <row r="338" spans="1:9">
      <c r="A338" s="421" t="s">
        <v>809</v>
      </c>
      <c r="B338" s="421" t="s">
        <v>22</v>
      </c>
      <c r="C338" s="421" t="s">
        <v>446</v>
      </c>
      <c r="D338" s="421" t="s">
        <v>899</v>
      </c>
      <c r="E338" s="421" t="s">
        <v>446</v>
      </c>
      <c r="G338" s="421" t="s">
        <v>909</v>
      </c>
      <c r="I338" s="421" t="s">
        <v>912</v>
      </c>
    </row>
    <row r="339" spans="1:9">
      <c r="A339" s="421" t="s">
        <v>809</v>
      </c>
      <c r="B339" s="421" t="s">
        <v>22</v>
      </c>
      <c r="C339" s="421" t="s">
        <v>446</v>
      </c>
      <c r="D339" s="421" t="s">
        <v>899</v>
      </c>
      <c r="E339" s="421" t="s">
        <v>446</v>
      </c>
      <c r="G339" s="421" t="s">
        <v>913</v>
      </c>
      <c r="I339" s="421" t="s">
        <v>914</v>
      </c>
    </row>
    <row r="340" spans="1:9">
      <c r="A340" s="421" t="s">
        <v>809</v>
      </c>
      <c r="B340" s="421" t="s">
        <v>22</v>
      </c>
      <c r="C340" s="421" t="s">
        <v>446</v>
      </c>
      <c r="D340" s="421" t="s">
        <v>899</v>
      </c>
      <c r="E340" s="421" t="s">
        <v>446</v>
      </c>
      <c r="G340" s="421" t="s">
        <v>915</v>
      </c>
      <c r="I340" s="421" t="s">
        <v>916</v>
      </c>
    </row>
    <row r="341" spans="1:9">
      <c r="A341" s="421" t="s">
        <v>809</v>
      </c>
      <c r="B341" s="421" t="s">
        <v>22</v>
      </c>
      <c r="C341" s="421" t="s">
        <v>446</v>
      </c>
      <c r="D341" s="421" t="s">
        <v>899</v>
      </c>
      <c r="E341" s="421" t="s">
        <v>446</v>
      </c>
      <c r="G341" s="421" t="s">
        <v>899</v>
      </c>
      <c r="I341" s="421" t="s">
        <v>899</v>
      </c>
    </row>
    <row r="342" spans="1:9">
      <c r="A342" s="421" t="s">
        <v>809</v>
      </c>
      <c r="B342" s="421" t="s">
        <v>22</v>
      </c>
      <c r="C342" s="421" t="s">
        <v>446</v>
      </c>
      <c r="D342" s="421" t="s">
        <v>917</v>
      </c>
      <c r="E342" s="421" t="s">
        <v>446</v>
      </c>
      <c r="G342" s="421" t="s">
        <v>918</v>
      </c>
      <c r="I342" s="421" t="s">
        <v>919</v>
      </c>
    </row>
    <row r="343" spans="1:9">
      <c r="A343" s="421" t="s">
        <v>809</v>
      </c>
      <c r="B343" s="421" t="s">
        <v>22</v>
      </c>
      <c r="C343" s="421" t="s">
        <v>446</v>
      </c>
      <c r="D343" s="421" t="s">
        <v>917</v>
      </c>
      <c r="E343" s="421" t="s">
        <v>446</v>
      </c>
      <c r="G343" s="421" t="s">
        <v>905</v>
      </c>
      <c r="I343" s="421" t="s">
        <v>920</v>
      </c>
    </row>
    <row r="344" spans="1:9">
      <c r="A344" s="421" t="s">
        <v>809</v>
      </c>
      <c r="B344" s="421" t="s">
        <v>22</v>
      </c>
      <c r="C344" s="421" t="s">
        <v>446</v>
      </c>
      <c r="D344" s="421" t="s">
        <v>917</v>
      </c>
      <c r="E344" s="421" t="s">
        <v>446</v>
      </c>
      <c r="G344" s="421" t="s">
        <v>921</v>
      </c>
      <c r="I344" s="421" t="s">
        <v>922</v>
      </c>
    </row>
    <row r="345" spans="1:9">
      <c r="A345" s="421" t="s">
        <v>809</v>
      </c>
      <c r="B345" s="421" t="s">
        <v>22</v>
      </c>
      <c r="C345" s="421" t="s">
        <v>446</v>
      </c>
      <c r="D345" s="421" t="s">
        <v>917</v>
      </c>
      <c r="E345" s="421" t="s">
        <v>446</v>
      </c>
      <c r="G345" s="421" t="s">
        <v>923</v>
      </c>
      <c r="I345" s="421" t="s">
        <v>924</v>
      </c>
    </row>
    <row r="346" spans="1:9">
      <c r="A346" s="421" t="s">
        <v>809</v>
      </c>
      <c r="B346" s="421" t="s">
        <v>22</v>
      </c>
      <c r="C346" s="421" t="s">
        <v>446</v>
      </c>
      <c r="D346" s="421" t="s">
        <v>917</v>
      </c>
      <c r="E346" s="421" t="s">
        <v>446</v>
      </c>
      <c r="G346" s="421" t="s">
        <v>906</v>
      </c>
      <c r="I346" s="421" t="s">
        <v>925</v>
      </c>
    </row>
    <row r="347" spans="1:9">
      <c r="A347" s="421" t="s">
        <v>809</v>
      </c>
      <c r="B347" s="421" t="s">
        <v>22</v>
      </c>
      <c r="C347" s="421" t="s">
        <v>446</v>
      </c>
      <c r="D347" s="421" t="s">
        <v>917</v>
      </c>
      <c r="E347" s="421" t="s">
        <v>446</v>
      </c>
      <c r="G347" s="421" t="s">
        <v>926</v>
      </c>
      <c r="I347" s="421" t="s">
        <v>926</v>
      </c>
    </row>
    <row r="348" spans="1:9">
      <c r="A348" s="421" t="s">
        <v>809</v>
      </c>
      <c r="B348" s="421" t="s">
        <v>22</v>
      </c>
      <c r="C348" s="421" t="s">
        <v>927</v>
      </c>
      <c r="D348" s="421" t="s">
        <v>928</v>
      </c>
      <c r="E348" s="421" t="s">
        <v>927</v>
      </c>
      <c r="G348" s="421" t="s">
        <v>929</v>
      </c>
      <c r="I348" s="421" t="s">
        <v>930</v>
      </c>
    </row>
    <row r="349" spans="1:9">
      <c r="A349" s="421" t="s">
        <v>809</v>
      </c>
      <c r="B349" s="421" t="s">
        <v>22</v>
      </c>
      <c r="C349" s="421" t="s">
        <v>927</v>
      </c>
      <c r="D349" s="421" t="s">
        <v>931</v>
      </c>
      <c r="E349" s="421" t="s">
        <v>927</v>
      </c>
      <c r="G349" s="421" t="s">
        <v>931</v>
      </c>
      <c r="I349" s="421" t="s">
        <v>932</v>
      </c>
    </row>
    <row r="350" spans="1:9">
      <c r="A350" s="421" t="s">
        <v>809</v>
      </c>
      <c r="B350" s="421" t="s">
        <v>22</v>
      </c>
      <c r="C350" s="421" t="s">
        <v>927</v>
      </c>
      <c r="D350" s="421" t="s">
        <v>931</v>
      </c>
      <c r="E350" s="421" t="s">
        <v>927</v>
      </c>
      <c r="G350" s="421" t="s">
        <v>931</v>
      </c>
      <c r="I350" s="421" t="s">
        <v>933</v>
      </c>
    </row>
    <row r="351" spans="1:9">
      <c r="A351" s="421" t="s">
        <v>809</v>
      </c>
      <c r="B351" s="421" t="s">
        <v>22</v>
      </c>
      <c r="C351" s="421" t="s">
        <v>934</v>
      </c>
      <c r="D351" s="421" t="s">
        <v>935</v>
      </c>
      <c r="E351" s="421" t="s">
        <v>934</v>
      </c>
      <c r="G351" s="421" t="s">
        <v>936</v>
      </c>
      <c r="I351" s="421" t="s">
        <v>937</v>
      </c>
    </row>
    <row r="352" spans="1:9">
      <c r="A352" s="421" t="s">
        <v>809</v>
      </c>
      <c r="B352" s="421" t="s">
        <v>22</v>
      </c>
      <c r="C352" s="421" t="s">
        <v>934</v>
      </c>
      <c r="D352" s="421" t="s">
        <v>938</v>
      </c>
      <c r="E352" s="421" t="s">
        <v>934</v>
      </c>
      <c r="G352" s="421" t="s">
        <v>938</v>
      </c>
      <c r="I352" s="421" t="s">
        <v>935</v>
      </c>
    </row>
    <row r="353" spans="1:9">
      <c r="A353" s="421" t="s">
        <v>809</v>
      </c>
      <c r="B353" s="421" t="s">
        <v>22</v>
      </c>
      <c r="C353" s="421" t="s">
        <v>939</v>
      </c>
      <c r="D353" s="421" t="s">
        <v>940</v>
      </c>
      <c r="E353" s="421" t="s">
        <v>939</v>
      </c>
      <c r="G353" s="421" t="s">
        <v>940</v>
      </c>
      <c r="I353" s="421" t="s">
        <v>941</v>
      </c>
    </row>
    <row r="354" spans="1:9">
      <c r="A354" s="421" t="s">
        <v>809</v>
      </c>
      <c r="B354" s="421" t="s">
        <v>22</v>
      </c>
      <c r="C354" s="421" t="s">
        <v>939</v>
      </c>
      <c r="D354" s="421" t="s">
        <v>940</v>
      </c>
      <c r="E354" s="421" t="s">
        <v>939</v>
      </c>
      <c r="G354" s="421" t="s">
        <v>940</v>
      </c>
      <c r="I354" s="421" t="s">
        <v>942</v>
      </c>
    </row>
    <row r="355" spans="1:9">
      <c r="A355" s="421" t="s">
        <v>809</v>
      </c>
      <c r="B355" s="421" t="s">
        <v>22</v>
      </c>
      <c r="C355" s="421" t="s">
        <v>939</v>
      </c>
      <c r="D355" s="421" t="s">
        <v>940</v>
      </c>
      <c r="E355" s="421" t="s">
        <v>939</v>
      </c>
      <c r="G355" s="421" t="s">
        <v>940</v>
      </c>
      <c r="I355" s="421" t="s">
        <v>943</v>
      </c>
    </row>
    <row r="356" spans="1:9">
      <c r="A356" s="421" t="s">
        <v>809</v>
      </c>
      <c r="B356" s="421" t="s">
        <v>22</v>
      </c>
      <c r="C356" s="421" t="s">
        <v>939</v>
      </c>
      <c r="D356" s="421" t="s">
        <v>940</v>
      </c>
      <c r="E356" s="421" t="s">
        <v>939</v>
      </c>
      <c r="G356" s="421" t="s">
        <v>940</v>
      </c>
      <c r="I356" s="421" t="s">
        <v>944</v>
      </c>
    </row>
    <row r="357" spans="1:9">
      <c r="A357" s="421" t="s">
        <v>809</v>
      </c>
      <c r="B357" s="421" t="s">
        <v>22</v>
      </c>
      <c r="C357" s="421" t="s">
        <v>939</v>
      </c>
      <c r="D357" s="421" t="s">
        <v>940</v>
      </c>
      <c r="E357" s="421" t="s">
        <v>939</v>
      </c>
      <c r="G357" s="421" t="s">
        <v>940</v>
      </c>
      <c r="I357" s="421" t="s">
        <v>940</v>
      </c>
    </row>
    <row r="358" spans="1:9">
      <c r="A358" s="421" t="s">
        <v>809</v>
      </c>
      <c r="B358" s="421" t="s">
        <v>22</v>
      </c>
      <c r="C358" s="421" t="s">
        <v>939</v>
      </c>
      <c r="D358" s="421" t="s">
        <v>945</v>
      </c>
      <c r="E358" s="421" t="s">
        <v>939</v>
      </c>
      <c r="G358" s="421" t="s">
        <v>940</v>
      </c>
      <c r="I358" s="421" t="s">
        <v>946</v>
      </c>
    </row>
    <row r="359" spans="1:9">
      <c r="A359" s="421" t="s">
        <v>809</v>
      </c>
      <c r="B359" s="421" t="s">
        <v>22</v>
      </c>
      <c r="C359" s="421" t="s">
        <v>939</v>
      </c>
      <c r="D359" s="421" t="s">
        <v>945</v>
      </c>
      <c r="E359" s="421" t="s">
        <v>939</v>
      </c>
      <c r="G359" s="421" t="s">
        <v>940</v>
      </c>
      <c r="I359" s="421" t="s">
        <v>947</v>
      </c>
    </row>
    <row r="360" spans="1:9">
      <c r="A360" s="421" t="s">
        <v>809</v>
      </c>
      <c r="B360" s="421" t="s">
        <v>22</v>
      </c>
      <c r="C360" s="421" t="s">
        <v>939</v>
      </c>
      <c r="D360" s="421" t="s">
        <v>945</v>
      </c>
      <c r="E360" s="421" t="s">
        <v>939</v>
      </c>
      <c r="G360" s="421" t="s">
        <v>940</v>
      </c>
      <c r="I360" s="421" t="s">
        <v>948</v>
      </c>
    </row>
    <row r="361" spans="1:9">
      <c r="A361" s="421" t="s">
        <v>809</v>
      </c>
      <c r="B361" s="421" t="s">
        <v>22</v>
      </c>
      <c r="C361" s="421" t="s">
        <v>939</v>
      </c>
      <c r="D361" s="421" t="s">
        <v>945</v>
      </c>
      <c r="E361" s="421" t="s">
        <v>939</v>
      </c>
      <c r="G361" s="421" t="s">
        <v>945</v>
      </c>
      <c r="I361" s="421" t="s">
        <v>949</v>
      </c>
    </row>
    <row r="362" spans="1:9">
      <c r="A362" s="421" t="s">
        <v>927</v>
      </c>
      <c r="B362" s="421" t="s">
        <v>950</v>
      </c>
      <c r="C362" s="421" t="s">
        <v>951</v>
      </c>
      <c r="D362" s="421" t="s">
        <v>952</v>
      </c>
      <c r="E362" s="421" t="s">
        <v>951</v>
      </c>
      <c r="G362" s="421" t="s">
        <v>952</v>
      </c>
      <c r="I362" s="421" t="s">
        <v>953</v>
      </c>
    </row>
    <row r="363" spans="1:9">
      <c r="A363" s="421" t="s">
        <v>927</v>
      </c>
      <c r="B363" s="421" t="s">
        <v>950</v>
      </c>
      <c r="C363" s="421" t="s">
        <v>954</v>
      </c>
      <c r="D363" s="421" t="s">
        <v>955</v>
      </c>
      <c r="E363" s="421" t="s">
        <v>954</v>
      </c>
      <c r="G363" s="421" t="s">
        <v>955</v>
      </c>
      <c r="I363" s="421" t="s">
        <v>956</v>
      </c>
    </row>
    <row r="364" spans="1:9">
      <c r="A364" s="421" t="s">
        <v>927</v>
      </c>
      <c r="B364" s="421" t="s">
        <v>950</v>
      </c>
      <c r="D364" s="421" t="s">
        <v>957</v>
      </c>
      <c r="E364" s="421">
        <v>0</v>
      </c>
      <c r="G364" s="421" t="s">
        <v>957</v>
      </c>
      <c r="I364" s="421" t="s">
        <v>958</v>
      </c>
    </row>
    <row r="365" spans="1:9">
      <c r="A365" s="421" t="s">
        <v>927</v>
      </c>
      <c r="B365" s="421" t="s">
        <v>950</v>
      </c>
      <c r="C365" s="421" t="s">
        <v>959</v>
      </c>
      <c r="D365" s="421" t="s">
        <v>960</v>
      </c>
      <c r="E365" s="421" t="s">
        <v>959</v>
      </c>
      <c r="G365" s="421" t="s">
        <v>960</v>
      </c>
      <c r="I365" s="421" t="s">
        <v>961</v>
      </c>
    </row>
    <row r="366" spans="1:9">
      <c r="A366" s="421" t="s">
        <v>927</v>
      </c>
      <c r="B366" s="421" t="s">
        <v>950</v>
      </c>
      <c r="D366" s="421" t="s">
        <v>962</v>
      </c>
      <c r="E366" s="421">
        <v>0</v>
      </c>
      <c r="G366" s="421" t="s">
        <v>962</v>
      </c>
      <c r="I366" s="421" t="s">
        <v>963</v>
      </c>
    </row>
    <row r="367" spans="1:9">
      <c r="A367" s="421" t="s">
        <v>927</v>
      </c>
      <c r="B367" s="421" t="s">
        <v>950</v>
      </c>
      <c r="C367" s="421" t="s">
        <v>964</v>
      </c>
      <c r="D367" s="421" t="s">
        <v>965</v>
      </c>
      <c r="E367" s="421" t="s">
        <v>964</v>
      </c>
      <c r="G367" s="421" t="s">
        <v>965</v>
      </c>
      <c r="I367" s="421" t="s">
        <v>950</v>
      </c>
    </row>
    <row r="368" spans="1:9">
      <c r="A368" s="421" t="s">
        <v>927</v>
      </c>
      <c r="B368" s="421" t="s">
        <v>950</v>
      </c>
      <c r="C368" s="421" t="s">
        <v>966</v>
      </c>
      <c r="D368" s="421" t="s">
        <v>967</v>
      </c>
      <c r="E368" s="421" t="s">
        <v>966</v>
      </c>
      <c r="G368" s="421" t="s">
        <v>967</v>
      </c>
      <c r="I368" s="421" t="s">
        <v>968</v>
      </c>
    </row>
    <row r="369" spans="1:9">
      <c r="A369" s="421" t="s">
        <v>927</v>
      </c>
      <c r="B369" s="421" t="s">
        <v>950</v>
      </c>
      <c r="C369" s="421" t="s">
        <v>969</v>
      </c>
      <c r="D369" s="421" t="s">
        <v>970</v>
      </c>
      <c r="E369" s="421" t="s">
        <v>969</v>
      </c>
      <c r="G369" s="421" t="s">
        <v>970</v>
      </c>
      <c r="I369" s="421" t="s">
        <v>971</v>
      </c>
    </row>
    <row r="370" spans="1:9">
      <c r="A370" s="421" t="s">
        <v>927</v>
      </c>
      <c r="B370" s="421" t="s">
        <v>950</v>
      </c>
      <c r="C370" s="421" t="s">
        <v>972</v>
      </c>
      <c r="D370" s="421" t="s">
        <v>973</v>
      </c>
      <c r="E370" s="421" t="s">
        <v>972</v>
      </c>
      <c r="G370" s="421" t="s">
        <v>973</v>
      </c>
      <c r="I370" s="421" t="s">
        <v>974</v>
      </c>
    </row>
    <row r="371" spans="1:9">
      <c r="A371" s="421" t="s">
        <v>927</v>
      </c>
      <c r="B371" s="421" t="s">
        <v>950</v>
      </c>
      <c r="C371" s="421" t="s">
        <v>975</v>
      </c>
      <c r="D371" s="421" t="s">
        <v>976</v>
      </c>
      <c r="E371" s="421" t="s">
        <v>975</v>
      </c>
      <c r="G371" s="421" t="s">
        <v>976</v>
      </c>
      <c r="I371" s="421" t="s">
        <v>977</v>
      </c>
    </row>
    <row r="372" spans="1:9">
      <c r="A372" s="421" t="s">
        <v>927</v>
      </c>
      <c r="B372" s="421" t="s">
        <v>950</v>
      </c>
      <c r="D372" s="421" t="s">
        <v>978</v>
      </c>
      <c r="E372" s="421">
        <v>0</v>
      </c>
      <c r="G372" s="421" t="s">
        <v>978</v>
      </c>
      <c r="I372" s="421" t="s">
        <v>978</v>
      </c>
    </row>
    <row r="373" spans="1:9">
      <c r="A373" s="421" t="s">
        <v>927</v>
      </c>
      <c r="B373" s="421" t="s">
        <v>950</v>
      </c>
      <c r="C373" s="421" t="s">
        <v>979</v>
      </c>
      <c r="D373" s="421" t="s">
        <v>980</v>
      </c>
      <c r="E373" s="421" t="s">
        <v>979</v>
      </c>
      <c r="G373" s="421" t="s">
        <v>980</v>
      </c>
      <c r="I373" s="421" t="s">
        <v>981</v>
      </c>
    </row>
    <row r="374" spans="1:9">
      <c r="A374" s="421" t="s">
        <v>536</v>
      </c>
      <c r="B374" s="421" t="s">
        <v>982</v>
      </c>
      <c r="C374" s="421" t="s">
        <v>983</v>
      </c>
      <c r="D374" s="421" t="s">
        <v>984</v>
      </c>
      <c r="E374" s="421" t="s">
        <v>983</v>
      </c>
      <c r="G374" s="421" t="s">
        <v>984</v>
      </c>
      <c r="I374" s="421" t="s">
        <v>984</v>
      </c>
    </row>
    <row r="375" spans="1:9">
      <c r="A375" s="421" t="s">
        <v>441</v>
      </c>
      <c r="B375" s="421" t="s">
        <v>985</v>
      </c>
      <c r="C375" s="421">
        <v>807</v>
      </c>
      <c r="D375" s="421" t="s">
        <v>986</v>
      </c>
      <c r="E375" s="421">
        <v>807</v>
      </c>
      <c r="G375" s="421" t="s">
        <v>986</v>
      </c>
      <c r="I375" s="421" t="s">
        <v>987</v>
      </c>
    </row>
    <row r="376" spans="1:9">
      <c r="A376" s="421" t="s">
        <v>441</v>
      </c>
      <c r="B376" s="421" t="s">
        <v>985</v>
      </c>
      <c r="C376" s="421" t="s">
        <v>988</v>
      </c>
      <c r="D376" s="421" t="s">
        <v>989</v>
      </c>
      <c r="E376" s="421" t="s">
        <v>988</v>
      </c>
      <c r="G376" s="421" t="s">
        <v>989</v>
      </c>
      <c r="I376" s="421" t="s">
        <v>990</v>
      </c>
    </row>
    <row r="377" spans="1:9">
      <c r="A377" s="421" t="s">
        <v>441</v>
      </c>
      <c r="B377" s="421" t="s">
        <v>985</v>
      </c>
      <c r="C377" s="421" t="s">
        <v>991</v>
      </c>
      <c r="D377" s="421" t="s">
        <v>992</v>
      </c>
      <c r="E377" s="421" t="s">
        <v>991</v>
      </c>
      <c r="G377" s="421" t="s">
        <v>992</v>
      </c>
      <c r="I377" s="421" t="s">
        <v>993</v>
      </c>
    </row>
    <row r="378" spans="1:9">
      <c r="A378" s="421" t="s">
        <v>441</v>
      </c>
      <c r="B378" s="421" t="s">
        <v>985</v>
      </c>
      <c r="C378" s="421" t="s">
        <v>994</v>
      </c>
      <c r="D378" s="421" t="s">
        <v>995</v>
      </c>
      <c r="E378" s="421" t="s">
        <v>994</v>
      </c>
      <c r="G378" s="421" t="s">
        <v>995</v>
      </c>
      <c r="I378" s="421" t="s">
        <v>995</v>
      </c>
    </row>
    <row r="379" spans="1:9">
      <c r="A379" s="421" t="s">
        <v>441</v>
      </c>
      <c r="B379" s="421" t="s">
        <v>985</v>
      </c>
      <c r="C379" s="421" t="s">
        <v>996</v>
      </c>
      <c r="D379" s="421" t="s">
        <v>997</v>
      </c>
      <c r="E379" s="421" t="s">
        <v>996</v>
      </c>
      <c r="G379" s="421" t="s">
        <v>998</v>
      </c>
      <c r="I379" s="421" t="s">
        <v>999</v>
      </c>
    </row>
    <row r="380" spans="1:9">
      <c r="A380" s="421" t="s">
        <v>441</v>
      </c>
      <c r="B380" s="421" t="s">
        <v>985</v>
      </c>
      <c r="C380" s="421" t="s">
        <v>996</v>
      </c>
      <c r="D380" s="421" t="s">
        <v>1000</v>
      </c>
      <c r="E380" s="421" t="s">
        <v>996</v>
      </c>
      <c r="G380" s="421" t="s">
        <v>1000</v>
      </c>
      <c r="I380" s="421" t="s">
        <v>997</v>
      </c>
    </row>
    <row r="381" spans="1:9">
      <c r="A381" s="421" t="s">
        <v>441</v>
      </c>
      <c r="B381" s="421" t="s">
        <v>985</v>
      </c>
      <c r="C381" s="421" t="s">
        <v>415</v>
      </c>
      <c r="D381" s="421" t="s">
        <v>1001</v>
      </c>
      <c r="E381" s="421" t="s">
        <v>415</v>
      </c>
      <c r="G381" s="421" t="s">
        <v>1001</v>
      </c>
      <c r="I381" s="421" t="s">
        <v>416</v>
      </c>
    </row>
    <row r="382" spans="1:9">
      <c r="A382" s="421" t="s">
        <v>441</v>
      </c>
      <c r="B382" s="421" t="s">
        <v>985</v>
      </c>
      <c r="C382" s="421" t="s">
        <v>1002</v>
      </c>
      <c r="D382" s="421" t="s">
        <v>1003</v>
      </c>
      <c r="E382" s="421" t="s">
        <v>1002</v>
      </c>
      <c r="G382" s="421" t="s">
        <v>1003</v>
      </c>
      <c r="I382" s="421" t="s">
        <v>985</v>
      </c>
    </row>
    <row r="383" spans="1:9">
      <c r="A383" s="421" t="s">
        <v>441</v>
      </c>
      <c r="B383" s="421" t="s">
        <v>985</v>
      </c>
      <c r="C383" s="421" t="s">
        <v>1004</v>
      </c>
      <c r="D383" s="421" t="s">
        <v>1005</v>
      </c>
      <c r="E383" s="421" t="s">
        <v>1004</v>
      </c>
      <c r="G383" s="421" t="s">
        <v>1005</v>
      </c>
      <c r="I383" s="421" t="s">
        <v>1006</v>
      </c>
    </row>
    <row r="384" spans="1:9">
      <c r="A384" s="421" t="s">
        <v>441</v>
      </c>
      <c r="B384" s="421" t="s">
        <v>985</v>
      </c>
      <c r="D384" s="421" t="s">
        <v>1007</v>
      </c>
      <c r="E384" s="421">
        <v>0</v>
      </c>
      <c r="G384" s="421" t="s">
        <v>1008</v>
      </c>
      <c r="I384" s="421" t="s">
        <v>1009</v>
      </c>
    </row>
    <row r="385" spans="1:9">
      <c r="A385" s="421" t="s">
        <v>934</v>
      </c>
      <c r="B385" s="421" t="s">
        <v>1010</v>
      </c>
      <c r="C385" s="421" t="s">
        <v>1011</v>
      </c>
      <c r="D385" s="421" t="s">
        <v>1012</v>
      </c>
      <c r="E385" s="421" t="s">
        <v>1011</v>
      </c>
      <c r="G385" s="421" t="s">
        <v>1012</v>
      </c>
      <c r="I385" s="421" t="s">
        <v>1013</v>
      </c>
    </row>
    <row r="386" spans="1:9">
      <c r="A386" s="421" t="s">
        <v>934</v>
      </c>
      <c r="B386" s="421" t="s">
        <v>1010</v>
      </c>
      <c r="C386" s="421" t="s">
        <v>1014</v>
      </c>
      <c r="D386" s="421" t="s">
        <v>1015</v>
      </c>
      <c r="E386" s="421" t="s">
        <v>1014</v>
      </c>
      <c r="G386" s="421" t="s">
        <v>1015</v>
      </c>
      <c r="I386" s="421" t="s">
        <v>1016</v>
      </c>
    </row>
    <row r="387" spans="1:9">
      <c r="A387" s="421" t="s">
        <v>934</v>
      </c>
      <c r="B387" s="421" t="s">
        <v>1010</v>
      </c>
      <c r="D387" s="421" t="s">
        <v>1017</v>
      </c>
      <c r="E387" s="421">
        <v>0</v>
      </c>
      <c r="G387" s="421" t="s">
        <v>1018</v>
      </c>
      <c r="I387" s="421" t="s">
        <v>1019</v>
      </c>
    </row>
    <row r="388" spans="1:9">
      <c r="A388" s="421" t="s">
        <v>418</v>
      </c>
      <c r="B388" s="421" t="s">
        <v>1020</v>
      </c>
      <c r="D388" s="421" t="s">
        <v>1021</v>
      </c>
      <c r="E388" s="421">
        <v>0</v>
      </c>
      <c r="G388" s="421" t="s">
        <v>1022</v>
      </c>
      <c r="I388" s="421" t="s">
        <v>1022</v>
      </c>
    </row>
    <row r="389" spans="1:9">
      <c r="A389" s="421" t="s">
        <v>779</v>
      </c>
      <c r="B389" s="421" t="s">
        <v>1023</v>
      </c>
      <c r="C389" s="421" t="s">
        <v>1024</v>
      </c>
      <c r="D389" s="421" t="s">
        <v>1025</v>
      </c>
      <c r="E389" s="421" t="s">
        <v>1024</v>
      </c>
      <c r="G389" s="421" t="s">
        <v>1025</v>
      </c>
      <c r="I389" s="421" t="s">
        <v>1025</v>
      </c>
    </row>
    <row r="390" spans="1:9">
      <c r="A390" s="421" t="s">
        <v>779</v>
      </c>
      <c r="B390" s="421" t="s">
        <v>1023</v>
      </c>
      <c r="C390" s="421" t="s">
        <v>1024</v>
      </c>
      <c r="D390" s="421" t="s">
        <v>1026</v>
      </c>
      <c r="E390" s="421" t="s">
        <v>1024</v>
      </c>
      <c r="G390" s="421" t="s">
        <v>1027</v>
      </c>
      <c r="I390" s="421" t="s">
        <v>1028</v>
      </c>
    </row>
    <row r="391" spans="1:9">
      <c r="A391" s="421" t="s">
        <v>779</v>
      </c>
      <c r="B391" s="421" t="s">
        <v>1023</v>
      </c>
      <c r="C391" s="421" t="s">
        <v>1024</v>
      </c>
      <c r="D391" s="421" t="s">
        <v>1026</v>
      </c>
      <c r="E391" s="421" t="s">
        <v>1024</v>
      </c>
      <c r="G391" s="421" t="s">
        <v>1029</v>
      </c>
      <c r="I391" s="421" t="s">
        <v>1029</v>
      </c>
    </row>
    <row r="392" spans="1:9">
      <c r="A392" s="421" t="s">
        <v>779</v>
      </c>
      <c r="B392" s="421" t="s">
        <v>1023</v>
      </c>
      <c r="C392" s="421" t="s">
        <v>1024</v>
      </c>
      <c r="D392" s="421" t="s">
        <v>1026</v>
      </c>
      <c r="E392" s="421" t="s">
        <v>1024</v>
      </c>
      <c r="G392" s="421" t="s">
        <v>1030</v>
      </c>
      <c r="I392" s="421" t="s">
        <v>1031</v>
      </c>
    </row>
    <row r="393" spans="1:9">
      <c r="A393" s="421" t="s">
        <v>779</v>
      </c>
      <c r="B393" s="421" t="s">
        <v>1023</v>
      </c>
      <c r="C393" s="421" t="s">
        <v>1024</v>
      </c>
      <c r="D393" s="421" t="s">
        <v>1026</v>
      </c>
      <c r="E393" s="421" t="s">
        <v>1024</v>
      </c>
      <c r="G393" s="421" t="s">
        <v>1030</v>
      </c>
      <c r="I393" s="421" t="s">
        <v>1032</v>
      </c>
    </row>
    <row r="394" spans="1:9">
      <c r="A394" s="421" t="s">
        <v>779</v>
      </c>
      <c r="B394" s="421" t="s">
        <v>1023</v>
      </c>
      <c r="C394" s="421" t="s">
        <v>1024</v>
      </c>
      <c r="D394" s="421" t="s">
        <v>1026</v>
      </c>
      <c r="E394" s="421" t="s">
        <v>1024</v>
      </c>
      <c r="G394" s="421" t="s">
        <v>1030</v>
      </c>
      <c r="I394" s="421" t="s">
        <v>1033</v>
      </c>
    </row>
    <row r="395" spans="1:9">
      <c r="A395" s="421" t="s">
        <v>779</v>
      </c>
      <c r="B395" s="421" t="s">
        <v>1023</v>
      </c>
      <c r="C395" s="421" t="s">
        <v>1024</v>
      </c>
      <c r="D395" s="421" t="s">
        <v>1026</v>
      </c>
      <c r="E395" s="421" t="s">
        <v>1024</v>
      </c>
      <c r="G395" s="421" t="s">
        <v>1034</v>
      </c>
      <c r="I395" s="421" t="s">
        <v>1035</v>
      </c>
    </row>
    <row r="396" spans="1:9">
      <c r="A396" s="421" t="s">
        <v>779</v>
      </c>
      <c r="B396" s="421" t="s">
        <v>1023</v>
      </c>
      <c r="C396" s="421" t="s">
        <v>1024</v>
      </c>
      <c r="D396" s="421" t="s">
        <v>1026</v>
      </c>
      <c r="E396" s="421" t="s">
        <v>1024</v>
      </c>
      <c r="G396" s="421" t="s">
        <v>1034</v>
      </c>
      <c r="I396" s="421" t="s">
        <v>1036</v>
      </c>
    </row>
    <row r="397" spans="1:9">
      <c r="A397" s="421" t="s">
        <v>779</v>
      </c>
      <c r="B397" s="421" t="s">
        <v>1023</v>
      </c>
      <c r="C397" s="421" t="s">
        <v>1024</v>
      </c>
      <c r="D397" s="421" t="s">
        <v>1026</v>
      </c>
      <c r="E397" s="421" t="s">
        <v>1024</v>
      </c>
      <c r="G397" s="421" t="s">
        <v>1037</v>
      </c>
      <c r="I397" s="421" t="s">
        <v>1037</v>
      </c>
    </row>
    <row r="398" spans="1:9">
      <c r="A398" s="421" t="s">
        <v>779</v>
      </c>
      <c r="B398" s="421" t="s">
        <v>1038</v>
      </c>
      <c r="C398" s="421" t="s">
        <v>1024</v>
      </c>
      <c r="D398" s="421" t="s">
        <v>1026</v>
      </c>
      <c r="E398" s="421" t="s">
        <v>1024</v>
      </c>
      <c r="G398" s="421" t="s">
        <v>1039</v>
      </c>
      <c r="I398" s="421" t="s">
        <v>1040</v>
      </c>
    </row>
    <row r="399" spans="1:9">
      <c r="A399" s="421" t="s">
        <v>1041</v>
      </c>
      <c r="B399" s="421" t="s">
        <v>1042</v>
      </c>
      <c r="C399" s="421">
        <v>803</v>
      </c>
      <c r="D399" s="421" t="s">
        <v>1043</v>
      </c>
      <c r="E399" s="421">
        <v>803</v>
      </c>
      <c r="G399" s="421" t="s">
        <v>1044</v>
      </c>
      <c r="I399" s="421" t="s">
        <v>1045</v>
      </c>
    </row>
    <row r="400" spans="1:9">
      <c r="A400" s="421" t="s">
        <v>1041</v>
      </c>
      <c r="B400" s="421" t="s">
        <v>1042</v>
      </c>
      <c r="C400" s="421">
        <v>803</v>
      </c>
      <c r="D400" s="421" t="s">
        <v>1043</v>
      </c>
      <c r="E400" s="421">
        <v>803</v>
      </c>
      <c r="G400" s="421" t="s">
        <v>1046</v>
      </c>
      <c r="I400" s="421" t="s">
        <v>1047</v>
      </c>
    </row>
    <row r="401" spans="1:9">
      <c r="A401" s="421" t="s">
        <v>1041</v>
      </c>
      <c r="B401" s="421" t="s">
        <v>1042</v>
      </c>
      <c r="C401" s="421" t="s">
        <v>1048</v>
      </c>
      <c r="D401" s="421" t="s">
        <v>1049</v>
      </c>
      <c r="E401" s="421" t="s">
        <v>1048</v>
      </c>
      <c r="G401" s="421" t="s">
        <v>1049</v>
      </c>
      <c r="I401" s="421" t="s">
        <v>1050</v>
      </c>
    </row>
    <row r="402" spans="1:9">
      <c r="A402" s="421" t="s">
        <v>1041</v>
      </c>
      <c r="B402" s="421" t="s">
        <v>1042</v>
      </c>
      <c r="C402" s="421" t="s">
        <v>1048</v>
      </c>
      <c r="D402" s="421" t="s">
        <v>1049</v>
      </c>
      <c r="E402" s="421" t="s">
        <v>1048</v>
      </c>
      <c r="G402" s="421" t="s">
        <v>1051</v>
      </c>
      <c r="I402" s="421" t="s">
        <v>1052</v>
      </c>
    </row>
    <row r="403" spans="1:9">
      <c r="A403" s="421" t="s">
        <v>1041</v>
      </c>
      <c r="B403" s="421" t="s">
        <v>1042</v>
      </c>
      <c r="C403" s="421">
        <v>816</v>
      </c>
      <c r="D403" s="421" t="s">
        <v>1053</v>
      </c>
      <c r="E403" s="421">
        <v>816</v>
      </c>
      <c r="G403" s="421" t="s">
        <v>1053</v>
      </c>
      <c r="I403" s="421" t="s">
        <v>1054</v>
      </c>
    </row>
    <row r="404" spans="1:9">
      <c r="A404" s="421" t="s">
        <v>1041</v>
      </c>
      <c r="B404" s="421" t="s">
        <v>1042</v>
      </c>
      <c r="C404" s="421" t="s">
        <v>467</v>
      </c>
      <c r="D404" s="421" t="s">
        <v>1055</v>
      </c>
      <c r="E404" s="421" t="s">
        <v>467</v>
      </c>
      <c r="G404" s="421" t="s">
        <v>1056</v>
      </c>
      <c r="I404" s="421" t="s">
        <v>1057</v>
      </c>
    </row>
    <row r="405" spans="1:9">
      <c r="A405" s="421" t="s">
        <v>1041</v>
      </c>
      <c r="B405" s="421" t="s">
        <v>1042</v>
      </c>
      <c r="C405" s="421" t="s">
        <v>467</v>
      </c>
      <c r="D405" s="421" t="s">
        <v>1055</v>
      </c>
      <c r="E405" s="421" t="s">
        <v>467</v>
      </c>
      <c r="G405" s="421" t="s">
        <v>1058</v>
      </c>
      <c r="I405" s="421" t="s">
        <v>1059</v>
      </c>
    </row>
    <row r="406" spans="1:9">
      <c r="A406" s="421" t="s">
        <v>1041</v>
      </c>
      <c r="B406" s="421" t="s">
        <v>1042</v>
      </c>
      <c r="C406" s="421" t="s">
        <v>467</v>
      </c>
      <c r="D406" s="421" t="s">
        <v>1055</v>
      </c>
      <c r="E406" s="421" t="s">
        <v>467</v>
      </c>
      <c r="G406" s="421" t="s">
        <v>1060</v>
      </c>
      <c r="I406" s="421" t="s">
        <v>1061</v>
      </c>
    </row>
    <row r="407" spans="1:9">
      <c r="A407" s="421" t="s">
        <v>1041</v>
      </c>
      <c r="B407" s="421" t="s">
        <v>1042</v>
      </c>
      <c r="C407" s="421" t="s">
        <v>1062</v>
      </c>
      <c r="D407" s="421" t="s">
        <v>1063</v>
      </c>
      <c r="E407" s="421" t="s">
        <v>1062</v>
      </c>
      <c r="G407" s="421" t="s">
        <v>1064</v>
      </c>
      <c r="I407" s="421" t="s">
        <v>1065</v>
      </c>
    </row>
    <row r="408" spans="1:9">
      <c r="A408" s="421" t="s">
        <v>1041</v>
      </c>
      <c r="B408" s="421" t="s">
        <v>1042</v>
      </c>
      <c r="C408" s="421" t="s">
        <v>1062</v>
      </c>
      <c r="D408" s="421" t="s">
        <v>1066</v>
      </c>
      <c r="E408" s="421" t="s">
        <v>1062</v>
      </c>
      <c r="G408" s="421" t="s">
        <v>1067</v>
      </c>
      <c r="I408" s="421" t="s">
        <v>1068</v>
      </c>
    </row>
    <row r="409" spans="1:9">
      <c r="A409" s="421" t="s">
        <v>1041</v>
      </c>
      <c r="B409" s="421" t="s">
        <v>1042</v>
      </c>
      <c r="C409" s="421" t="s">
        <v>1062</v>
      </c>
      <c r="D409" s="421" t="s">
        <v>1066</v>
      </c>
      <c r="E409" s="421" t="s">
        <v>1062</v>
      </c>
      <c r="G409" s="421" t="s">
        <v>1069</v>
      </c>
      <c r="I409" s="421" t="s">
        <v>1070</v>
      </c>
    </row>
    <row r="410" spans="1:9">
      <c r="A410" s="421" t="s">
        <v>1041</v>
      </c>
      <c r="B410" s="421" t="s">
        <v>1042</v>
      </c>
      <c r="C410" s="421" t="s">
        <v>1062</v>
      </c>
      <c r="D410" s="421" t="s">
        <v>1066</v>
      </c>
      <c r="E410" s="421" t="s">
        <v>1062</v>
      </c>
      <c r="G410" s="421" t="s">
        <v>1071</v>
      </c>
      <c r="I410" s="421" t="s">
        <v>1072</v>
      </c>
    </row>
    <row r="411" spans="1:9">
      <c r="A411" s="421" t="s">
        <v>1041</v>
      </c>
      <c r="B411" s="421" t="s">
        <v>1042</v>
      </c>
      <c r="C411" s="421" t="s">
        <v>1073</v>
      </c>
      <c r="D411" s="421" t="s">
        <v>1074</v>
      </c>
      <c r="E411" s="421" t="s">
        <v>1073</v>
      </c>
      <c r="G411" s="421" t="s">
        <v>1074</v>
      </c>
      <c r="I411" s="421" t="s">
        <v>1074</v>
      </c>
    </row>
    <row r="412" spans="1:9">
      <c r="A412" s="421" t="s">
        <v>1041</v>
      </c>
      <c r="B412" s="421" t="s">
        <v>1042</v>
      </c>
      <c r="C412" s="421" t="s">
        <v>1073</v>
      </c>
      <c r="D412" s="421" t="s">
        <v>1075</v>
      </c>
      <c r="E412" s="421" t="s">
        <v>1073</v>
      </c>
      <c r="G412" s="421" t="s">
        <v>1076</v>
      </c>
      <c r="I412" s="421" t="s">
        <v>1077</v>
      </c>
    </row>
    <row r="413" spans="1:9">
      <c r="A413" s="421" t="s">
        <v>1041</v>
      </c>
      <c r="B413" s="421" t="s">
        <v>1042</v>
      </c>
      <c r="C413" s="421" t="s">
        <v>1073</v>
      </c>
      <c r="D413" s="421" t="s">
        <v>1075</v>
      </c>
      <c r="E413" s="421" t="s">
        <v>1073</v>
      </c>
      <c r="G413" s="421" t="s">
        <v>1078</v>
      </c>
      <c r="I413" s="421" t="s">
        <v>1079</v>
      </c>
    </row>
    <row r="414" spans="1:9">
      <c r="A414" s="421" t="s">
        <v>1041</v>
      </c>
      <c r="B414" s="421" t="s">
        <v>1042</v>
      </c>
      <c r="C414" s="421" t="s">
        <v>1073</v>
      </c>
      <c r="D414" s="421" t="s">
        <v>1075</v>
      </c>
      <c r="E414" s="421" t="s">
        <v>1073</v>
      </c>
      <c r="G414" s="421" t="s">
        <v>1080</v>
      </c>
      <c r="I414" s="421" t="s">
        <v>1081</v>
      </c>
    </row>
    <row r="415" spans="1:9">
      <c r="A415" s="421" t="s">
        <v>1041</v>
      </c>
      <c r="B415" s="421" t="s">
        <v>1042</v>
      </c>
      <c r="C415" s="421" t="s">
        <v>1073</v>
      </c>
      <c r="D415" s="421" t="s">
        <v>1075</v>
      </c>
      <c r="E415" s="421" t="s">
        <v>1073</v>
      </c>
      <c r="G415" s="421" t="s">
        <v>1082</v>
      </c>
      <c r="I415" s="421" t="s">
        <v>1083</v>
      </c>
    </row>
    <row r="416" spans="1:9">
      <c r="A416" s="421" t="s">
        <v>1041</v>
      </c>
      <c r="B416" s="421" t="s">
        <v>1042</v>
      </c>
      <c r="D416" s="421" t="s">
        <v>1084</v>
      </c>
      <c r="E416" s="421">
        <v>0</v>
      </c>
      <c r="G416" s="421" t="s">
        <v>1085</v>
      </c>
      <c r="I416" s="421" t="s">
        <v>1086</v>
      </c>
    </row>
    <row r="417" spans="1:9">
      <c r="A417" s="421" t="s">
        <v>1041</v>
      </c>
      <c r="B417" s="421" t="s">
        <v>1042</v>
      </c>
      <c r="C417" s="421" t="s">
        <v>1087</v>
      </c>
      <c r="D417" s="421" t="s">
        <v>1088</v>
      </c>
      <c r="E417" s="421" t="s">
        <v>1087</v>
      </c>
      <c r="G417" s="421" t="s">
        <v>1089</v>
      </c>
      <c r="I417" s="421" t="s">
        <v>1090</v>
      </c>
    </row>
    <row r="418" spans="1:9">
      <c r="A418" s="421" t="s">
        <v>1041</v>
      </c>
      <c r="B418" s="421" t="s">
        <v>1042</v>
      </c>
      <c r="C418" s="421" t="s">
        <v>1087</v>
      </c>
      <c r="D418" s="421" t="s">
        <v>1088</v>
      </c>
      <c r="E418" s="421" t="s">
        <v>1087</v>
      </c>
      <c r="G418" s="421" t="s">
        <v>1091</v>
      </c>
      <c r="I418" s="421" t="s">
        <v>1092</v>
      </c>
    </row>
    <row r="419" spans="1:9">
      <c r="A419" s="421" t="s">
        <v>1041</v>
      </c>
      <c r="B419" s="421" t="s">
        <v>1042</v>
      </c>
      <c r="C419" s="421" t="s">
        <v>1087</v>
      </c>
      <c r="D419" s="421" t="s">
        <v>1093</v>
      </c>
      <c r="E419" s="421" t="s">
        <v>1087</v>
      </c>
      <c r="G419" s="421" t="s">
        <v>1094</v>
      </c>
      <c r="I419" s="421" t="s">
        <v>1095</v>
      </c>
    </row>
    <row r="420" spans="1:9">
      <c r="A420" s="421" t="s">
        <v>1041</v>
      </c>
      <c r="B420" s="421" t="s">
        <v>1042</v>
      </c>
      <c r="C420" s="421" t="s">
        <v>1096</v>
      </c>
      <c r="D420" s="421" t="s">
        <v>1097</v>
      </c>
      <c r="E420" s="421" t="s">
        <v>1096</v>
      </c>
      <c r="G420" s="421" t="s">
        <v>1097</v>
      </c>
      <c r="I420" s="421" t="s">
        <v>1098</v>
      </c>
    </row>
    <row r="421" spans="1:9">
      <c r="A421" s="421" t="s">
        <v>1041</v>
      </c>
      <c r="B421" s="421" t="s">
        <v>1042</v>
      </c>
      <c r="C421" s="421" t="s">
        <v>1099</v>
      </c>
      <c r="D421" s="421" t="s">
        <v>1100</v>
      </c>
      <c r="E421" s="421" t="s">
        <v>1099</v>
      </c>
      <c r="G421" s="421" t="s">
        <v>1100</v>
      </c>
      <c r="I421" s="421" t="s">
        <v>1100</v>
      </c>
    </row>
    <row r="422" spans="1:9">
      <c r="A422" s="421" t="s">
        <v>1041</v>
      </c>
      <c r="B422" s="421" t="s">
        <v>1042</v>
      </c>
      <c r="C422" s="421" t="s">
        <v>1099</v>
      </c>
      <c r="D422" s="421" t="s">
        <v>1101</v>
      </c>
      <c r="E422" s="421" t="s">
        <v>1099</v>
      </c>
      <c r="G422" s="421" t="s">
        <v>1102</v>
      </c>
      <c r="I422" s="421" t="s">
        <v>1102</v>
      </c>
    </row>
    <row r="423" spans="1:9">
      <c r="A423" s="421" t="s">
        <v>1041</v>
      </c>
      <c r="B423" s="421" t="s">
        <v>1042</v>
      </c>
      <c r="C423" s="421" t="s">
        <v>1099</v>
      </c>
      <c r="D423" s="421" t="s">
        <v>1101</v>
      </c>
      <c r="E423" s="421" t="s">
        <v>1099</v>
      </c>
      <c r="G423" s="421" t="s">
        <v>1103</v>
      </c>
      <c r="I423" s="421" t="s">
        <v>1104</v>
      </c>
    </row>
    <row r="424" spans="1:9">
      <c r="A424" s="421" t="s">
        <v>1041</v>
      </c>
      <c r="B424" s="421" t="s">
        <v>1042</v>
      </c>
      <c r="C424" s="421" t="s">
        <v>1105</v>
      </c>
      <c r="D424" s="421" t="s">
        <v>1042</v>
      </c>
      <c r="E424" s="421" t="s">
        <v>1105</v>
      </c>
      <c r="G424" s="421" t="s">
        <v>1042</v>
      </c>
      <c r="I424" s="421" t="s">
        <v>1042</v>
      </c>
    </row>
    <row r="425" spans="1:9">
      <c r="A425" s="421" t="s">
        <v>1041</v>
      </c>
      <c r="B425" s="421" t="s">
        <v>1042</v>
      </c>
      <c r="D425" s="421" t="s">
        <v>1106</v>
      </c>
      <c r="E425" s="421">
        <v>0</v>
      </c>
      <c r="G425" s="421" t="s">
        <v>1107</v>
      </c>
      <c r="I425" s="421" t="s">
        <v>1108</v>
      </c>
    </row>
    <row r="426" spans="1:9">
      <c r="A426" s="421" t="s">
        <v>1109</v>
      </c>
      <c r="B426" s="421" t="s">
        <v>1110</v>
      </c>
      <c r="D426" s="421" t="s">
        <v>1111</v>
      </c>
      <c r="E426" s="421">
        <v>0</v>
      </c>
      <c r="G426" s="421" t="s">
        <v>1111</v>
      </c>
      <c r="I426" s="421" t="s">
        <v>1112</v>
      </c>
    </row>
    <row r="427" spans="1:9">
      <c r="A427" s="421" t="s">
        <v>389</v>
      </c>
      <c r="B427" s="421" t="s">
        <v>1113</v>
      </c>
      <c r="C427" s="421" t="s">
        <v>1114</v>
      </c>
      <c r="D427" s="421" t="s">
        <v>1115</v>
      </c>
      <c r="E427" s="421" t="s">
        <v>1114</v>
      </c>
      <c r="G427" s="421" t="s">
        <v>1115</v>
      </c>
      <c r="I427" s="421" t="s">
        <v>1116</v>
      </c>
    </row>
    <row r="428" spans="1:9">
      <c r="A428" s="421" t="s">
        <v>1117</v>
      </c>
      <c r="B428" s="421" t="s">
        <v>1118</v>
      </c>
      <c r="C428" s="421" t="s">
        <v>1119</v>
      </c>
      <c r="D428" s="421" t="s">
        <v>1120</v>
      </c>
      <c r="E428" s="421" t="s">
        <v>1119</v>
      </c>
      <c r="G428" s="421" t="s">
        <v>1121</v>
      </c>
      <c r="I428" s="421" t="s">
        <v>1122</v>
      </c>
    </row>
    <row r="429" spans="1:9">
      <c r="A429" s="421" t="s">
        <v>1117</v>
      </c>
      <c r="B429" s="421" t="s">
        <v>1118</v>
      </c>
      <c r="C429" s="421" t="s">
        <v>1119</v>
      </c>
      <c r="D429" s="421" t="s">
        <v>1123</v>
      </c>
      <c r="E429" s="421" t="s">
        <v>1119</v>
      </c>
      <c r="G429" s="421" t="s">
        <v>1123</v>
      </c>
      <c r="I429" s="421" t="s">
        <v>1120</v>
      </c>
    </row>
    <row r="430" spans="1:9">
      <c r="A430" s="421" t="s">
        <v>1117</v>
      </c>
      <c r="B430" s="421" t="s">
        <v>1118</v>
      </c>
      <c r="C430" s="421" t="s">
        <v>1119</v>
      </c>
      <c r="D430" s="421" t="s">
        <v>1123</v>
      </c>
      <c r="E430" s="421" t="s">
        <v>1119</v>
      </c>
      <c r="G430" s="421" t="s">
        <v>1124</v>
      </c>
      <c r="I430" s="421" t="s">
        <v>1125</v>
      </c>
    </row>
    <row r="431" spans="1:9">
      <c r="A431" s="421" t="s">
        <v>1117</v>
      </c>
      <c r="B431" s="421" t="s">
        <v>1118</v>
      </c>
      <c r="C431" s="421" t="s">
        <v>1119</v>
      </c>
      <c r="D431" s="421" t="s">
        <v>1123</v>
      </c>
      <c r="E431" s="421" t="s">
        <v>1119</v>
      </c>
      <c r="G431" s="421" t="s">
        <v>1126</v>
      </c>
      <c r="I431" s="421" t="s">
        <v>1127</v>
      </c>
    </row>
    <row r="432" spans="1:9">
      <c r="A432" s="421" t="s">
        <v>1117</v>
      </c>
      <c r="B432" s="421" t="s">
        <v>1118</v>
      </c>
      <c r="C432" s="421" t="s">
        <v>1119</v>
      </c>
      <c r="D432" s="421" t="s">
        <v>1123</v>
      </c>
      <c r="E432" s="421" t="s">
        <v>1119</v>
      </c>
      <c r="G432" s="421" t="s">
        <v>1128</v>
      </c>
      <c r="I432" s="421" t="s">
        <v>1129</v>
      </c>
    </row>
    <row r="433" spans="1:9">
      <c r="A433" s="421" t="s">
        <v>1117</v>
      </c>
      <c r="B433" s="421" t="s">
        <v>1118</v>
      </c>
      <c r="C433" s="421" t="s">
        <v>1119</v>
      </c>
      <c r="D433" s="421" t="s">
        <v>1123</v>
      </c>
      <c r="E433" s="421" t="s">
        <v>1119</v>
      </c>
      <c r="G433" s="421" t="s">
        <v>1128</v>
      </c>
      <c r="I433" s="421" t="s">
        <v>1130</v>
      </c>
    </row>
    <row r="434" spans="1:9">
      <c r="A434" s="421" t="s">
        <v>1117</v>
      </c>
      <c r="B434" s="421" t="s">
        <v>1118</v>
      </c>
      <c r="C434" s="421" t="s">
        <v>1119</v>
      </c>
      <c r="D434" s="421" t="s">
        <v>1123</v>
      </c>
      <c r="E434" s="421" t="s">
        <v>1119</v>
      </c>
      <c r="G434" s="421" t="s">
        <v>1131</v>
      </c>
      <c r="I434" s="421" t="s">
        <v>1132</v>
      </c>
    </row>
    <row r="435" spans="1:9">
      <c r="A435" s="421" t="s">
        <v>1117</v>
      </c>
      <c r="B435" s="421" t="s">
        <v>1118</v>
      </c>
      <c r="C435" s="421" t="s">
        <v>1119</v>
      </c>
      <c r="D435" s="421" t="s">
        <v>1123</v>
      </c>
      <c r="E435" s="421" t="s">
        <v>1119</v>
      </c>
      <c r="G435" s="421" t="s">
        <v>1131</v>
      </c>
      <c r="I435" s="421" t="s">
        <v>1133</v>
      </c>
    </row>
    <row r="436" spans="1:9">
      <c r="A436" s="421" t="s">
        <v>1117</v>
      </c>
      <c r="B436" s="421" t="s">
        <v>1134</v>
      </c>
      <c r="C436" s="421" t="s">
        <v>1119</v>
      </c>
      <c r="D436" s="421" t="s">
        <v>1123</v>
      </c>
      <c r="E436" s="421" t="s">
        <v>1119</v>
      </c>
      <c r="G436" s="421" t="s">
        <v>1135</v>
      </c>
      <c r="I436" s="421" t="s">
        <v>1136</v>
      </c>
    </row>
    <row r="437" spans="1:9">
      <c r="A437" s="421" t="s">
        <v>1117</v>
      </c>
      <c r="B437" s="421" t="s">
        <v>1118</v>
      </c>
      <c r="C437" s="421" t="s">
        <v>1119</v>
      </c>
      <c r="D437" s="421" t="s">
        <v>1123</v>
      </c>
      <c r="E437" s="421" t="s">
        <v>1119</v>
      </c>
      <c r="G437" s="421" t="s">
        <v>1137</v>
      </c>
      <c r="I437" s="421" t="s">
        <v>1135</v>
      </c>
    </row>
    <row r="438" spans="1:9">
      <c r="A438" s="421" t="s">
        <v>1117</v>
      </c>
      <c r="B438" s="421" t="s">
        <v>1134</v>
      </c>
      <c r="C438" s="421" t="s">
        <v>1119</v>
      </c>
      <c r="D438" s="421" t="s">
        <v>1123</v>
      </c>
      <c r="E438" s="421" t="s">
        <v>1119</v>
      </c>
      <c r="G438" s="421" t="s">
        <v>1137</v>
      </c>
      <c r="I438" s="421" t="s">
        <v>1138</v>
      </c>
    </row>
    <row r="439" spans="1:9">
      <c r="A439" s="421" t="s">
        <v>1117</v>
      </c>
      <c r="B439" s="421" t="s">
        <v>1118</v>
      </c>
      <c r="C439" s="421" t="s">
        <v>1119</v>
      </c>
      <c r="D439" s="421" t="s">
        <v>1123</v>
      </c>
      <c r="E439" s="421" t="s">
        <v>1119</v>
      </c>
      <c r="G439" s="421" t="s">
        <v>1139</v>
      </c>
      <c r="I439" s="421" t="s">
        <v>1140</v>
      </c>
    </row>
    <row r="440" spans="1:9">
      <c r="A440" s="421" t="s">
        <v>1117</v>
      </c>
      <c r="B440" s="421" t="s">
        <v>1134</v>
      </c>
      <c r="C440" s="421" t="s">
        <v>1119</v>
      </c>
      <c r="D440" s="421" t="s">
        <v>1123</v>
      </c>
      <c r="E440" s="421" t="s">
        <v>1119</v>
      </c>
      <c r="G440" s="421" t="s">
        <v>1139</v>
      </c>
      <c r="I440" s="421" t="s">
        <v>1141</v>
      </c>
    </row>
    <row r="441" spans="1:9">
      <c r="A441" s="421" t="s">
        <v>1117</v>
      </c>
      <c r="B441" s="421" t="s">
        <v>1118</v>
      </c>
      <c r="C441" s="421" t="s">
        <v>1119</v>
      </c>
      <c r="D441" s="421" t="s">
        <v>1123</v>
      </c>
      <c r="E441" s="421" t="s">
        <v>1119</v>
      </c>
      <c r="G441" s="421" t="s">
        <v>1142</v>
      </c>
      <c r="I441" s="421" t="s">
        <v>1143</v>
      </c>
    </row>
    <row r="442" spans="1:9">
      <c r="A442" s="421" t="s">
        <v>1117</v>
      </c>
      <c r="B442" s="421" t="s">
        <v>1118</v>
      </c>
      <c r="C442" s="421" t="s">
        <v>1119</v>
      </c>
      <c r="D442" s="421" t="s">
        <v>1123</v>
      </c>
      <c r="E442" s="421" t="s">
        <v>1119</v>
      </c>
      <c r="G442" s="421" t="s">
        <v>1142</v>
      </c>
      <c r="I442" s="421" t="s">
        <v>1144</v>
      </c>
    </row>
    <row r="443" spans="1:9">
      <c r="A443" s="421" t="s">
        <v>1117</v>
      </c>
      <c r="B443" s="421" t="s">
        <v>1118</v>
      </c>
      <c r="C443" s="421" t="s">
        <v>1119</v>
      </c>
      <c r="D443" s="421" t="s">
        <v>1123</v>
      </c>
      <c r="E443" s="421" t="s">
        <v>1119</v>
      </c>
      <c r="G443" s="421" t="s">
        <v>1142</v>
      </c>
      <c r="I443" s="421" t="s">
        <v>1145</v>
      </c>
    </row>
    <row r="444" spans="1:9">
      <c r="A444" s="421" t="s">
        <v>1117</v>
      </c>
      <c r="B444" s="421" t="s">
        <v>1118</v>
      </c>
      <c r="C444" s="421">
        <v>826</v>
      </c>
      <c r="D444" s="421" t="s">
        <v>1146</v>
      </c>
      <c r="E444" s="421">
        <v>826</v>
      </c>
      <c r="G444" s="421" t="s">
        <v>1146</v>
      </c>
      <c r="I444" s="421" t="s">
        <v>1147</v>
      </c>
    </row>
    <row r="445" spans="1:9">
      <c r="A445" s="421" t="s">
        <v>1117</v>
      </c>
      <c r="B445" s="421" t="s">
        <v>1118</v>
      </c>
      <c r="D445" s="421" t="s">
        <v>1148</v>
      </c>
      <c r="E445" s="421">
        <v>0</v>
      </c>
      <c r="G445" s="421" t="s">
        <v>1149</v>
      </c>
      <c r="I445" s="421" t="s">
        <v>1150</v>
      </c>
    </row>
    <row r="446" spans="1:9">
      <c r="A446" s="421" t="s">
        <v>1117</v>
      </c>
      <c r="B446" s="421" t="s">
        <v>1118</v>
      </c>
      <c r="C446" s="421" t="s">
        <v>1151</v>
      </c>
      <c r="D446" s="421" t="s">
        <v>1152</v>
      </c>
      <c r="E446" s="421" t="s">
        <v>1151</v>
      </c>
      <c r="G446" s="421" t="s">
        <v>1152</v>
      </c>
      <c r="I446" s="421" t="s">
        <v>1153</v>
      </c>
    </row>
    <row r="447" spans="1:9">
      <c r="A447" s="421" t="s">
        <v>1117</v>
      </c>
      <c r="B447" s="421" t="s">
        <v>1118</v>
      </c>
      <c r="C447" s="421" t="s">
        <v>1151</v>
      </c>
      <c r="D447" s="421" t="s">
        <v>1152</v>
      </c>
      <c r="E447" s="421" t="s">
        <v>1151</v>
      </c>
      <c r="G447" s="421" t="s">
        <v>1154</v>
      </c>
      <c r="I447" s="421" t="s">
        <v>1155</v>
      </c>
    </row>
    <row r="448" spans="1:9">
      <c r="A448" s="415"/>
      <c r="B448" s="415"/>
      <c r="C448" s="415"/>
      <c r="D448" s="415"/>
      <c r="E448" s="415"/>
      <c r="F448" s="415"/>
      <c r="G448" s="415"/>
      <c r="H448" s="415"/>
      <c r="I448" s="415"/>
    </row>
    <row r="449" spans="1:9">
      <c r="A449" s="415"/>
      <c r="B449" s="415"/>
      <c r="C449" s="415"/>
      <c r="D449" s="415"/>
      <c r="E449" s="415"/>
      <c r="F449" s="415"/>
      <c r="G449" s="415"/>
      <c r="H449" s="415"/>
      <c r="I449" s="415"/>
    </row>
    <row r="450" spans="1:9">
      <c r="A450" s="415"/>
      <c r="B450" s="415"/>
      <c r="C450" s="415"/>
      <c r="D450" s="415"/>
      <c r="E450" s="415"/>
      <c r="F450" s="415"/>
      <c r="G450" s="415"/>
      <c r="H450" s="415"/>
      <c r="I450" s="415"/>
    </row>
    <row r="451" spans="1:9">
      <c r="A451" s="415"/>
      <c r="B451" s="415"/>
      <c r="C451" s="415"/>
      <c r="D451" s="415"/>
      <c r="E451" s="415"/>
      <c r="F451" s="415"/>
      <c r="G451" s="415"/>
      <c r="H451" s="415"/>
      <c r="I451" s="415"/>
    </row>
    <row r="452" spans="1:9">
      <c r="A452" s="415"/>
      <c r="B452" s="415"/>
      <c r="C452" s="415"/>
      <c r="D452" s="415"/>
      <c r="E452" s="415"/>
      <c r="F452" s="415"/>
      <c r="G452" s="415"/>
      <c r="H452" s="415"/>
      <c r="I452" s="415"/>
    </row>
    <row r="453" spans="1:9">
      <c r="A453" s="415"/>
      <c r="B453" s="415"/>
      <c r="C453" s="415"/>
      <c r="D453" s="415"/>
      <c r="E453" s="415"/>
      <c r="F453" s="415"/>
      <c r="G453" s="415"/>
      <c r="H453" s="415"/>
      <c r="I453" s="415"/>
    </row>
    <row r="454" spans="1:9">
      <c r="A454" s="415"/>
      <c r="B454" s="415"/>
      <c r="C454" s="415"/>
      <c r="D454" s="415"/>
      <c r="E454" s="415"/>
      <c r="F454" s="415"/>
      <c r="G454" s="415"/>
      <c r="H454" s="415"/>
      <c r="I454" s="415"/>
    </row>
    <row r="455" spans="1:9">
      <c r="A455" s="415"/>
      <c r="B455" s="415"/>
      <c r="C455" s="415"/>
      <c r="D455" s="415"/>
      <c r="E455" s="415"/>
      <c r="F455" s="415"/>
      <c r="G455" s="415"/>
      <c r="H455" s="415"/>
      <c r="I455" s="415"/>
    </row>
    <row r="456" spans="1:9">
      <c r="A456" s="415"/>
      <c r="B456" s="415"/>
      <c r="C456" s="415"/>
      <c r="D456" s="415"/>
      <c r="E456" s="415"/>
      <c r="F456" s="415"/>
      <c r="G456" s="415"/>
      <c r="H456" s="415"/>
      <c r="I456" s="415"/>
    </row>
    <row r="457" spans="1:9">
      <c r="A457" s="415"/>
      <c r="B457" s="415"/>
      <c r="C457" s="415"/>
      <c r="D457" s="415"/>
      <c r="E457" s="415"/>
      <c r="F457" s="415"/>
      <c r="G457" s="415"/>
      <c r="H457" s="415"/>
      <c r="I457" s="415"/>
    </row>
    <row r="458" spans="1:9">
      <c r="A458" s="415"/>
      <c r="B458" s="415"/>
      <c r="C458" s="415"/>
      <c r="D458" s="415"/>
      <c r="E458" s="415"/>
      <c r="F458" s="415"/>
      <c r="G458" s="415"/>
      <c r="H458" s="415"/>
      <c r="I458" s="415"/>
    </row>
    <row r="459" spans="1:9">
      <c r="A459" s="415"/>
      <c r="B459" s="415"/>
      <c r="C459" s="415"/>
      <c r="D459" s="415"/>
      <c r="E459" s="415"/>
      <c r="F459" s="415"/>
      <c r="G459" s="415"/>
      <c r="H459" s="415"/>
      <c r="I459" s="415"/>
    </row>
    <row r="460" spans="1:9">
      <c r="A460" s="415"/>
      <c r="B460" s="415"/>
      <c r="C460" s="415"/>
      <c r="D460" s="415"/>
      <c r="E460" s="415"/>
      <c r="F460" s="415"/>
      <c r="G460" s="415"/>
      <c r="H460" s="415"/>
      <c r="I460" s="415"/>
    </row>
    <row r="461" spans="1:9">
      <c r="A461" s="415"/>
      <c r="B461" s="415"/>
      <c r="C461" s="415"/>
      <c r="D461" s="415"/>
      <c r="E461" s="415"/>
      <c r="F461" s="415"/>
      <c r="G461" s="415"/>
      <c r="H461" s="415"/>
      <c r="I461" s="415"/>
    </row>
    <row r="462" spans="1:9">
      <c r="A462" s="415"/>
      <c r="B462" s="415"/>
      <c r="C462" s="415"/>
      <c r="D462" s="415"/>
      <c r="E462" s="415"/>
      <c r="F462" s="415"/>
      <c r="G462" s="415"/>
      <c r="H462" s="415"/>
      <c r="I462" s="415"/>
    </row>
    <row r="463" spans="1:9">
      <c r="A463" s="415"/>
      <c r="B463" s="415"/>
      <c r="C463" s="415"/>
      <c r="D463" s="415"/>
      <c r="E463" s="415"/>
      <c r="F463" s="415"/>
      <c r="G463" s="415"/>
      <c r="H463" s="415"/>
      <c r="I463" s="415"/>
    </row>
    <row r="464" spans="1:9">
      <c r="A464" s="415"/>
      <c r="B464" s="415"/>
      <c r="C464" s="415"/>
      <c r="D464" s="415"/>
      <c r="E464" s="415"/>
      <c r="F464" s="415"/>
      <c r="G464" s="415"/>
      <c r="H464" s="415"/>
      <c r="I464" s="415"/>
    </row>
    <row r="465" spans="1:9">
      <c r="A465" s="415"/>
      <c r="B465" s="415"/>
      <c r="C465" s="415"/>
      <c r="D465" s="415"/>
      <c r="E465" s="415"/>
      <c r="F465" s="415"/>
      <c r="G465" s="415"/>
      <c r="H465" s="415"/>
      <c r="I465" s="415"/>
    </row>
    <row r="466" spans="1:9">
      <c r="A466" s="415"/>
      <c r="B466" s="415"/>
      <c r="C466" s="415"/>
      <c r="D466" s="415"/>
      <c r="E466" s="415"/>
      <c r="F466" s="415"/>
      <c r="G466" s="415"/>
      <c r="H466" s="415"/>
      <c r="I466" s="415"/>
    </row>
    <row r="467" spans="1:9">
      <c r="A467" s="415"/>
      <c r="B467" s="415"/>
      <c r="C467" s="415"/>
      <c r="D467" s="415"/>
      <c r="E467" s="415"/>
      <c r="F467" s="415"/>
      <c r="G467" s="415"/>
      <c r="H467" s="415"/>
      <c r="I467" s="415"/>
    </row>
    <row r="468" spans="1:9">
      <c r="A468" s="415"/>
      <c r="B468" s="415"/>
      <c r="C468" s="415"/>
      <c r="D468" s="415"/>
      <c r="E468" s="415"/>
      <c r="F468" s="415"/>
      <c r="G468" s="415"/>
      <c r="H468" s="415"/>
      <c r="I468" s="415"/>
    </row>
    <row r="469" spans="1:9">
      <c r="A469" s="415"/>
      <c r="B469" s="415"/>
      <c r="C469" s="415"/>
      <c r="D469" s="415"/>
      <c r="E469" s="415"/>
      <c r="F469" s="415"/>
      <c r="G469" s="415"/>
      <c r="H469" s="415"/>
      <c r="I469" s="415"/>
    </row>
    <row r="470" spans="1:9">
      <c r="A470" s="415"/>
      <c r="B470" s="415"/>
      <c r="C470" s="415"/>
      <c r="D470" s="415"/>
      <c r="E470" s="415"/>
      <c r="F470" s="415"/>
      <c r="G470" s="415"/>
      <c r="H470" s="415"/>
      <c r="I470" s="415"/>
    </row>
    <row r="471" spans="1:9">
      <c r="A471" s="415"/>
      <c r="B471" s="415"/>
      <c r="C471" s="415"/>
      <c r="D471" s="415"/>
      <c r="E471" s="415"/>
      <c r="F471" s="415"/>
      <c r="G471" s="415"/>
      <c r="H471" s="415"/>
      <c r="I471" s="415"/>
    </row>
    <row r="472" spans="1:9">
      <c r="A472" s="415"/>
      <c r="B472" s="415"/>
      <c r="C472" s="415"/>
      <c r="D472" s="415"/>
      <c r="E472" s="415"/>
      <c r="F472" s="415"/>
      <c r="G472" s="415"/>
      <c r="H472" s="415"/>
      <c r="I472" s="415"/>
    </row>
    <row r="473" spans="1:9">
      <c r="A473" s="415"/>
      <c r="B473" s="415"/>
      <c r="C473" s="415"/>
      <c r="D473" s="415"/>
      <c r="E473" s="415"/>
      <c r="F473" s="415"/>
      <c r="G473" s="415"/>
      <c r="H473" s="415"/>
      <c r="I473" s="415"/>
    </row>
    <row r="474" spans="1:9">
      <c r="A474" s="415"/>
      <c r="B474" s="415"/>
      <c r="C474" s="415"/>
      <c r="D474" s="415"/>
      <c r="E474" s="415"/>
      <c r="F474" s="415"/>
      <c r="G474" s="415"/>
      <c r="H474" s="415"/>
      <c r="I474" s="415"/>
    </row>
    <row r="475" spans="1:9">
      <c r="A475" s="415"/>
      <c r="B475" s="415"/>
      <c r="C475" s="415"/>
      <c r="D475" s="415"/>
      <c r="E475" s="415"/>
      <c r="F475" s="415"/>
      <c r="G475" s="415"/>
      <c r="H475" s="415"/>
      <c r="I475" s="415"/>
    </row>
    <row r="476" spans="1:9">
      <c r="A476" s="415"/>
      <c r="B476" s="415"/>
      <c r="C476" s="415"/>
      <c r="D476" s="415"/>
      <c r="E476" s="415"/>
      <c r="F476" s="415"/>
      <c r="G476" s="415"/>
      <c r="H476" s="415"/>
      <c r="I476" s="415"/>
    </row>
    <row r="477" spans="1:9">
      <c r="A477" s="415"/>
      <c r="B477" s="415"/>
      <c r="C477" s="415"/>
      <c r="D477" s="415"/>
      <c r="E477" s="415"/>
      <c r="F477" s="415"/>
      <c r="G477" s="415"/>
      <c r="H477" s="415"/>
      <c r="I477" s="415"/>
    </row>
    <row r="478" spans="1:9">
      <c r="A478" s="415"/>
      <c r="B478" s="415"/>
      <c r="C478" s="415"/>
      <c r="D478" s="415"/>
      <c r="E478" s="415"/>
      <c r="F478" s="415"/>
      <c r="G478" s="415"/>
      <c r="H478" s="415"/>
      <c r="I478" s="415"/>
    </row>
    <row r="479" spans="1:9">
      <c r="A479" s="415"/>
      <c r="B479" s="415"/>
      <c r="C479" s="415"/>
      <c r="D479" s="415"/>
      <c r="E479" s="415"/>
      <c r="F479" s="415"/>
      <c r="G479" s="415"/>
      <c r="H479" s="415"/>
      <c r="I479" s="415"/>
    </row>
    <row r="480" spans="1:9">
      <c r="A480" s="415"/>
      <c r="B480" s="415"/>
      <c r="C480" s="415"/>
      <c r="D480" s="415"/>
      <c r="E480" s="415"/>
      <c r="F480" s="415"/>
      <c r="G480" s="415"/>
      <c r="H480" s="415"/>
      <c r="I480" s="415"/>
    </row>
    <row r="481" spans="1:9">
      <c r="A481" s="415"/>
      <c r="B481" s="415"/>
      <c r="C481" s="415"/>
      <c r="D481" s="415"/>
      <c r="E481" s="415"/>
      <c r="F481" s="415"/>
      <c r="G481" s="415"/>
      <c r="H481" s="415"/>
      <c r="I481" s="415"/>
    </row>
    <row r="482" spans="1:9">
      <c r="A482" s="415"/>
      <c r="B482" s="415"/>
      <c r="C482" s="415"/>
      <c r="D482" s="415"/>
      <c r="E482" s="415"/>
      <c r="F482" s="415"/>
      <c r="G482" s="415"/>
      <c r="H482" s="415"/>
      <c r="I482" s="415"/>
    </row>
    <row r="483" spans="1:9">
      <c r="A483" s="415"/>
      <c r="B483" s="415"/>
      <c r="C483" s="415"/>
      <c r="D483" s="415"/>
      <c r="E483" s="415"/>
      <c r="F483" s="415"/>
      <c r="G483" s="415"/>
      <c r="H483" s="415"/>
      <c r="I483" s="415"/>
    </row>
    <row r="484" spans="1:9">
      <c r="A484" s="415"/>
      <c r="B484" s="415"/>
      <c r="C484" s="415"/>
      <c r="D484" s="415"/>
      <c r="E484" s="415"/>
      <c r="F484" s="415"/>
      <c r="G484" s="415"/>
      <c r="H484" s="415"/>
      <c r="I484" s="415"/>
    </row>
    <row r="485" spans="1:9">
      <c r="A485" s="415"/>
      <c r="B485" s="415"/>
      <c r="C485" s="415"/>
      <c r="D485" s="415"/>
      <c r="E485" s="415"/>
      <c r="F485" s="415"/>
      <c r="G485" s="415"/>
      <c r="H485" s="415"/>
      <c r="I485" s="415"/>
    </row>
    <row r="486" spans="1:9">
      <c r="A486" s="415"/>
      <c r="B486" s="415"/>
      <c r="C486" s="415"/>
      <c r="D486" s="415"/>
      <c r="E486" s="415"/>
      <c r="F486" s="415"/>
      <c r="G486" s="415"/>
      <c r="H486" s="415"/>
      <c r="I486" s="415"/>
    </row>
    <row r="487" spans="1:9">
      <c r="A487" s="415"/>
      <c r="B487" s="415"/>
      <c r="C487" s="415"/>
      <c r="D487" s="415"/>
      <c r="E487" s="415"/>
      <c r="F487" s="415"/>
      <c r="G487" s="415"/>
      <c r="H487" s="415"/>
      <c r="I487" s="415"/>
    </row>
    <row r="488" spans="1:9">
      <c r="A488" s="415"/>
      <c r="B488" s="415"/>
      <c r="C488" s="415"/>
      <c r="D488" s="415"/>
      <c r="E488" s="415"/>
      <c r="F488" s="415"/>
      <c r="G488" s="415"/>
      <c r="H488" s="415"/>
      <c r="I488" s="415"/>
    </row>
    <row r="489" spans="1:9">
      <c r="A489" s="415"/>
      <c r="B489" s="415"/>
      <c r="C489" s="415"/>
      <c r="D489" s="415"/>
      <c r="E489" s="415"/>
      <c r="F489" s="415"/>
      <c r="G489" s="415"/>
      <c r="H489" s="415"/>
      <c r="I489" s="415"/>
    </row>
    <row r="490" spans="1:9">
      <c r="A490" s="415"/>
      <c r="B490" s="415"/>
      <c r="C490" s="415"/>
      <c r="D490" s="415"/>
      <c r="E490" s="415"/>
      <c r="F490" s="415"/>
      <c r="G490" s="415"/>
      <c r="H490" s="415"/>
      <c r="I490" s="415"/>
    </row>
    <row r="491" spans="1:9">
      <c r="A491" s="415"/>
      <c r="B491" s="415"/>
      <c r="C491" s="415"/>
      <c r="D491" s="415"/>
      <c r="E491" s="415"/>
      <c r="F491" s="415"/>
      <c r="G491" s="415"/>
      <c r="H491" s="415"/>
      <c r="I491" s="415"/>
    </row>
    <row r="492" spans="1:9">
      <c r="A492" s="415"/>
      <c r="B492" s="415"/>
      <c r="C492" s="415"/>
      <c r="D492" s="415"/>
      <c r="E492" s="415"/>
      <c r="F492" s="415"/>
      <c r="G492" s="415"/>
      <c r="H492" s="415"/>
      <c r="I492" s="415"/>
    </row>
    <row r="493" spans="1:9">
      <c r="A493" s="415"/>
      <c r="B493" s="415"/>
      <c r="C493" s="415"/>
      <c r="D493" s="415"/>
      <c r="E493" s="415"/>
      <c r="F493" s="415"/>
      <c r="G493" s="415"/>
      <c r="H493" s="415"/>
      <c r="I493" s="415"/>
    </row>
    <row r="494" spans="1:9">
      <c r="A494" s="415"/>
      <c r="B494" s="415"/>
      <c r="C494" s="415"/>
      <c r="D494" s="415"/>
      <c r="E494" s="415"/>
      <c r="F494" s="415"/>
      <c r="G494" s="415"/>
      <c r="H494" s="415"/>
      <c r="I494" s="415"/>
    </row>
    <row r="495" spans="1:9">
      <c r="A495" s="415"/>
      <c r="B495" s="415"/>
      <c r="C495" s="415"/>
      <c r="D495" s="415"/>
      <c r="E495" s="415"/>
      <c r="F495" s="415"/>
      <c r="G495" s="415"/>
      <c r="H495" s="415"/>
      <c r="I495" s="415"/>
    </row>
    <row r="496" spans="1:9">
      <c r="A496" s="415"/>
      <c r="B496" s="415"/>
      <c r="C496" s="415"/>
      <c r="D496" s="415"/>
      <c r="E496" s="415"/>
      <c r="F496" s="415"/>
      <c r="G496" s="415"/>
      <c r="H496" s="415"/>
      <c r="I496" s="415"/>
    </row>
    <row r="497" spans="1:9">
      <c r="A497" s="415"/>
      <c r="B497" s="415"/>
      <c r="C497" s="415"/>
      <c r="D497" s="415"/>
      <c r="E497" s="415"/>
      <c r="F497" s="415"/>
      <c r="G497" s="415"/>
      <c r="H497" s="415"/>
      <c r="I497" s="415"/>
    </row>
    <row r="498" spans="1:9">
      <c r="A498" s="415"/>
      <c r="B498" s="415"/>
      <c r="C498" s="415"/>
      <c r="D498" s="415"/>
      <c r="E498" s="415"/>
      <c r="F498" s="415"/>
      <c r="G498" s="415"/>
      <c r="H498" s="415"/>
      <c r="I498" s="415"/>
    </row>
    <row r="499" spans="1:9">
      <c r="A499" s="415"/>
      <c r="B499" s="415"/>
      <c r="C499" s="415"/>
      <c r="D499" s="415"/>
      <c r="E499" s="415"/>
      <c r="F499" s="415"/>
      <c r="G499" s="415"/>
      <c r="H499" s="415"/>
      <c r="I499" s="415"/>
    </row>
    <row r="500" spans="1:9">
      <c r="A500" s="415"/>
      <c r="B500" s="415"/>
      <c r="C500" s="415"/>
      <c r="D500" s="415"/>
      <c r="E500" s="415"/>
      <c r="F500" s="415"/>
      <c r="G500" s="415"/>
      <c r="H500" s="415"/>
      <c r="I500" s="415"/>
    </row>
    <row r="501" spans="1:9">
      <c r="A501" s="415"/>
      <c r="B501" s="415"/>
      <c r="C501" s="415"/>
      <c r="D501" s="415"/>
      <c r="E501" s="415"/>
      <c r="F501" s="415"/>
      <c r="G501" s="415"/>
      <c r="H501" s="415"/>
      <c r="I501" s="415"/>
    </row>
    <row r="502" spans="1:9">
      <c r="A502" s="415"/>
      <c r="B502" s="415"/>
      <c r="C502" s="415"/>
      <c r="D502" s="415"/>
      <c r="E502" s="415"/>
      <c r="F502" s="415"/>
      <c r="G502" s="415"/>
      <c r="H502" s="415"/>
      <c r="I502" s="415"/>
    </row>
    <row r="503" spans="1:9">
      <c r="A503" s="415"/>
      <c r="B503" s="415"/>
      <c r="C503" s="415"/>
      <c r="D503" s="415"/>
      <c r="E503" s="415"/>
      <c r="F503" s="415"/>
      <c r="G503" s="415"/>
      <c r="H503" s="415"/>
      <c r="I503" s="415"/>
    </row>
    <row r="504" spans="1:9">
      <c r="A504" s="415"/>
      <c r="B504" s="415"/>
      <c r="C504" s="415"/>
      <c r="D504" s="415"/>
      <c r="E504" s="415"/>
      <c r="F504" s="415"/>
      <c r="G504" s="415"/>
      <c r="H504" s="415"/>
      <c r="I504" s="415"/>
    </row>
    <row r="505" spans="1:9">
      <c r="A505" s="415"/>
      <c r="B505" s="415"/>
      <c r="C505" s="415"/>
      <c r="D505" s="415"/>
      <c r="E505" s="415"/>
      <c r="F505" s="415"/>
      <c r="G505" s="415"/>
      <c r="H505" s="415"/>
      <c r="I505" s="415"/>
    </row>
    <row r="506" spans="1:9">
      <c r="A506" s="415"/>
      <c r="B506" s="415"/>
      <c r="C506" s="415"/>
      <c r="D506" s="415"/>
      <c r="E506" s="415"/>
      <c r="F506" s="415"/>
      <c r="G506" s="415"/>
      <c r="H506" s="415"/>
      <c r="I506" s="415"/>
    </row>
    <row r="507" spans="1:9">
      <c r="A507" s="415"/>
      <c r="B507" s="415"/>
      <c r="C507" s="415"/>
      <c r="D507" s="415"/>
      <c r="E507" s="415"/>
      <c r="F507" s="415"/>
      <c r="G507" s="415"/>
      <c r="H507" s="415"/>
      <c r="I507" s="415"/>
    </row>
    <row r="508" spans="1:9">
      <c r="A508" s="415"/>
      <c r="B508" s="415"/>
      <c r="C508" s="415"/>
      <c r="D508" s="415"/>
      <c r="E508" s="415"/>
      <c r="F508" s="415"/>
      <c r="G508" s="415"/>
      <c r="H508" s="415"/>
      <c r="I508" s="415"/>
    </row>
    <row r="509" spans="1:9">
      <c r="A509" s="415"/>
      <c r="B509" s="415"/>
      <c r="C509" s="415"/>
      <c r="D509" s="415"/>
      <c r="E509" s="415"/>
      <c r="F509" s="415"/>
      <c r="G509" s="415"/>
      <c r="H509" s="415"/>
      <c r="I509" s="415"/>
    </row>
    <row r="510" spans="1:9">
      <c r="A510" s="415"/>
      <c r="B510" s="415"/>
      <c r="C510" s="415"/>
      <c r="D510" s="415"/>
      <c r="E510" s="415"/>
      <c r="F510" s="415"/>
      <c r="G510" s="415"/>
      <c r="H510" s="415"/>
      <c r="I510" s="415"/>
    </row>
    <row r="511" spans="1:9">
      <c r="A511" s="415"/>
      <c r="B511" s="415"/>
      <c r="C511" s="415"/>
      <c r="D511" s="415"/>
      <c r="E511" s="415"/>
      <c r="F511" s="415"/>
      <c r="G511" s="415"/>
      <c r="H511" s="415"/>
      <c r="I511" s="415"/>
    </row>
    <row r="512" spans="1:9">
      <c r="A512" s="415"/>
      <c r="B512" s="415"/>
      <c r="C512" s="415"/>
      <c r="D512" s="415"/>
      <c r="E512" s="415"/>
      <c r="F512" s="415"/>
      <c r="G512" s="415"/>
      <c r="H512" s="415"/>
      <c r="I512" s="415"/>
    </row>
    <row r="513" spans="1:9">
      <c r="A513" s="415"/>
      <c r="B513" s="415"/>
      <c r="C513" s="415"/>
      <c r="D513" s="415"/>
      <c r="E513" s="415"/>
      <c r="F513" s="415"/>
      <c r="G513" s="415"/>
      <c r="H513" s="415"/>
      <c r="I513" s="415"/>
    </row>
    <row r="514" spans="1:9">
      <c r="A514" s="415"/>
      <c r="B514" s="415"/>
      <c r="C514" s="415"/>
      <c r="D514" s="415"/>
      <c r="E514" s="415"/>
      <c r="F514" s="415"/>
      <c r="G514" s="415"/>
      <c r="H514" s="415"/>
      <c r="I514" s="415"/>
    </row>
    <row r="515" spans="1:9">
      <c r="A515" s="415"/>
      <c r="B515" s="415"/>
      <c r="C515" s="415"/>
      <c r="D515" s="415"/>
      <c r="E515" s="415"/>
      <c r="F515" s="415"/>
      <c r="G515" s="415"/>
      <c r="H515" s="415"/>
      <c r="I515" s="415"/>
    </row>
    <row r="516" spans="1:9">
      <c r="A516" s="415"/>
      <c r="B516" s="415"/>
      <c r="C516" s="415"/>
      <c r="D516" s="415"/>
      <c r="E516" s="415"/>
      <c r="F516" s="415"/>
      <c r="G516" s="415"/>
      <c r="H516" s="415"/>
      <c r="I516" s="415"/>
    </row>
    <row r="517" spans="1:9">
      <c r="A517" s="415"/>
      <c r="B517" s="415"/>
      <c r="C517" s="415"/>
      <c r="D517" s="415"/>
      <c r="E517" s="415"/>
      <c r="F517" s="415"/>
      <c r="G517" s="415"/>
      <c r="H517" s="415"/>
      <c r="I517" s="415"/>
    </row>
    <row r="518" spans="1:9">
      <c r="A518" s="415"/>
      <c r="B518" s="415"/>
      <c r="C518" s="415"/>
      <c r="D518" s="415"/>
      <c r="E518" s="415"/>
      <c r="F518" s="415"/>
      <c r="G518" s="415"/>
      <c r="H518" s="415"/>
      <c r="I518" s="415"/>
    </row>
    <row r="519" spans="1:9">
      <c r="A519" s="415"/>
      <c r="B519" s="415"/>
      <c r="C519" s="415"/>
      <c r="D519" s="415"/>
      <c r="E519" s="415"/>
      <c r="F519" s="415"/>
      <c r="G519" s="415"/>
      <c r="H519" s="415"/>
      <c r="I519" s="415"/>
    </row>
    <row r="520" spans="1:9">
      <c r="A520" s="415"/>
      <c r="B520" s="415"/>
      <c r="C520" s="415"/>
      <c r="D520" s="415"/>
      <c r="E520" s="415"/>
      <c r="F520" s="415"/>
      <c r="G520" s="415"/>
      <c r="H520" s="415"/>
      <c r="I520" s="415"/>
    </row>
    <row r="521" spans="1:9">
      <c r="A521" s="415"/>
      <c r="B521" s="415"/>
      <c r="C521" s="415"/>
      <c r="D521" s="415"/>
      <c r="E521" s="415"/>
      <c r="F521" s="415"/>
      <c r="G521" s="415"/>
      <c r="H521" s="415"/>
      <c r="I521" s="415"/>
    </row>
    <row r="522" spans="1:9">
      <c r="A522" s="415"/>
      <c r="B522" s="415"/>
      <c r="C522" s="415"/>
      <c r="D522" s="415"/>
      <c r="E522" s="415"/>
      <c r="F522" s="415"/>
      <c r="G522" s="415"/>
      <c r="H522" s="415"/>
      <c r="I522" s="415"/>
    </row>
    <row r="523" spans="1:9">
      <c r="A523" s="415"/>
      <c r="B523" s="415"/>
      <c r="C523" s="415"/>
      <c r="D523" s="415"/>
      <c r="E523" s="415"/>
      <c r="F523" s="415"/>
      <c r="G523" s="415"/>
      <c r="H523" s="415"/>
      <c r="I523" s="415"/>
    </row>
    <row r="524" spans="1:9">
      <c r="A524" s="415"/>
      <c r="B524" s="415"/>
      <c r="C524" s="415"/>
      <c r="D524" s="415"/>
      <c r="E524" s="415"/>
      <c r="F524" s="415"/>
      <c r="G524" s="415"/>
      <c r="H524" s="415"/>
      <c r="I524" s="415"/>
    </row>
    <row r="525" spans="1:9">
      <c r="A525" s="415"/>
      <c r="B525" s="415"/>
      <c r="C525" s="415"/>
      <c r="D525" s="415"/>
      <c r="E525" s="415"/>
      <c r="F525" s="415"/>
      <c r="G525" s="415"/>
      <c r="H525" s="415"/>
      <c r="I525" s="415"/>
    </row>
    <row r="526" spans="1:9">
      <c r="A526" s="415"/>
      <c r="B526" s="415"/>
      <c r="C526" s="415"/>
      <c r="D526" s="415"/>
      <c r="E526" s="415"/>
      <c r="F526" s="415"/>
      <c r="G526" s="415"/>
      <c r="H526" s="415"/>
      <c r="I526" s="415"/>
    </row>
    <row r="527" spans="1:9">
      <c r="A527" s="415"/>
      <c r="B527" s="415"/>
      <c r="C527" s="415"/>
      <c r="D527" s="415"/>
      <c r="E527" s="415"/>
      <c r="F527" s="415"/>
      <c r="G527" s="415"/>
      <c r="H527" s="415"/>
      <c r="I527" s="415"/>
    </row>
    <row r="528" spans="1:9">
      <c r="A528" s="415"/>
      <c r="B528" s="415"/>
      <c r="C528" s="415"/>
      <c r="D528" s="415"/>
      <c r="E528" s="415"/>
      <c r="F528" s="415"/>
      <c r="G528" s="415"/>
      <c r="H528" s="415"/>
      <c r="I528" s="415"/>
    </row>
    <row r="529" spans="1:9">
      <c r="A529" s="415"/>
      <c r="B529" s="415"/>
      <c r="C529" s="415"/>
      <c r="D529" s="415"/>
      <c r="E529" s="415"/>
      <c r="F529" s="415"/>
      <c r="G529" s="415"/>
      <c r="H529" s="415"/>
      <c r="I529" s="415"/>
    </row>
    <row r="530" spans="1:9">
      <c r="A530" s="415"/>
      <c r="B530" s="415"/>
      <c r="C530" s="415"/>
      <c r="D530" s="415"/>
      <c r="E530" s="415"/>
      <c r="F530" s="415"/>
      <c r="G530" s="415"/>
      <c r="H530" s="415"/>
      <c r="I530" s="415"/>
    </row>
    <row r="531" spans="1:9">
      <c r="A531" s="415"/>
      <c r="B531" s="415"/>
      <c r="C531" s="415"/>
      <c r="D531" s="415"/>
      <c r="E531" s="415"/>
      <c r="F531" s="415"/>
      <c r="G531" s="415"/>
      <c r="H531" s="415"/>
      <c r="I531" s="415"/>
    </row>
    <row r="532" spans="1:9">
      <c r="A532" s="415"/>
      <c r="B532" s="415"/>
      <c r="C532" s="415"/>
      <c r="D532" s="415"/>
      <c r="E532" s="415"/>
      <c r="F532" s="415"/>
      <c r="G532" s="415"/>
      <c r="H532" s="415"/>
      <c r="I532" s="415"/>
    </row>
    <row r="533" spans="1:9">
      <c r="A533" s="415"/>
      <c r="B533" s="415"/>
      <c r="C533" s="415"/>
      <c r="D533" s="415"/>
      <c r="E533" s="415"/>
      <c r="F533" s="415"/>
      <c r="G533" s="415"/>
      <c r="H533" s="415"/>
      <c r="I533" s="415"/>
    </row>
    <row r="534" spans="1:9">
      <c r="A534" s="415"/>
      <c r="B534" s="415"/>
      <c r="C534" s="415"/>
      <c r="D534" s="415"/>
      <c r="E534" s="415"/>
      <c r="F534" s="415"/>
      <c r="G534" s="415"/>
      <c r="H534" s="415"/>
      <c r="I534" s="415"/>
    </row>
    <row r="535" spans="1:9">
      <c r="A535" s="415"/>
      <c r="B535" s="415"/>
      <c r="C535" s="415"/>
      <c r="D535" s="415"/>
      <c r="E535" s="415"/>
      <c r="F535" s="415"/>
      <c r="G535" s="415"/>
      <c r="H535" s="415"/>
      <c r="I535" s="415"/>
    </row>
    <row r="536" spans="1:9">
      <c r="A536" s="415"/>
      <c r="B536" s="415"/>
      <c r="C536" s="415"/>
      <c r="D536" s="415"/>
      <c r="E536" s="415"/>
      <c r="F536" s="415"/>
      <c r="G536" s="415"/>
      <c r="H536" s="415"/>
      <c r="I536" s="415"/>
    </row>
    <row r="537" spans="1:9">
      <c r="A537" s="415"/>
      <c r="B537" s="415"/>
      <c r="C537" s="415"/>
      <c r="D537" s="415"/>
      <c r="E537" s="415"/>
      <c r="F537" s="415"/>
      <c r="G537" s="415"/>
      <c r="H537" s="415"/>
      <c r="I537" s="415"/>
    </row>
    <row r="538" spans="1:9">
      <c r="A538" s="415"/>
      <c r="B538" s="415"/>
      <c r="C538" s="415"/>
      <c r="D538" s="415"/>
      <c r="E538" s="415"/>
      <c r="F538" s="415"/>
      <c r="G538" s="415"/>
      <c r="H538" s="415"/>
      <c r="I538" s="415"/>
    </row>
    <row r="539" spans="1:9">
      <c r="A539" s="415"/>
      <c r="B539" s="415"/>
      <c r="C539" s="415"/>
      <c r="D539" s="415"/>
      <c r="E539" s="415"/>
      <c r="F539" s="415"/>
      <c r="G539" s="415"/>
      <c r="H539" s="415"/>
      <c r="I539" s="415"/>
    </row>
    <row r="540" spans="1:9">
      <c r="A540" s="415"/>
      <c r="B540" s="415"/>
      <c r="C540" s="415"/>
      <c r="D540" s="415"/>
      <c r="E540" s="415"/>
      <c r="F540" s="415"/>
      <c r="G540" s="415"/>
      <c r="H540" s="415"/>
      <c r="I540" s="415"/>
    </row>
    <row r="541" spans="1:9">
      <c r="A541" s="415"/>
      <c r="B541" s="415"/>
      <c r="C541" s="415"/>
      <c r="D541" s="415"/>
      <c r="E541" s="415"/>
      <c r="F541" s="415"/>
      <c r="G541" s="415"/>
      <c r="H541" s="415"/>
      <c r="I541" s="415"/>
    </row>
    <row r="542" spans="1:9">
      <c r="A542" s="415"/>
      <c r="B542" s="415"/>
      <c r="C542" s="415"/>
      <c r="D542" s="415"/>
      <c r="E542" s="415"/>
      <c r="F542" s="415"/>
      <c r="G542" s="415"/>
      <c r="H542" s="415"/>
      <c r="I542" s="415"/>
    </row>
    <row r="543" spans="1:9">
      <c r="A543" s="415"/>
      <c r="B543" s="415"/>
      <c r="C543" s="415"/>
      <c r="D543" s="415"/>
      <c r="E543" s="415"/>
      <c r="F543" s="415"/>
      <c r="G543" s="415"/>
      <c r="H543" s="415"/>
      <c r="I543" s="415"/>
    </row>
    <row r="544" spans="1:9">
      <c r="A544" s="415"/>
      <c r="B544" s="415"/>
      <c r="C544" s="415"/>
      <c r="D544" s="415"/>
      <c r="E544" s="415"/>
      <c r="F544" s="415"/>
      <c r="G544" s="415"/>
      <c r="H544" s="415"/>
      <c r="I544" s="415"/>
    </row>
    <row r="545" spans="1:9">
      <c r="A545" s="415"/>
      <c r="B545" s="415"/>
      <c r="C545" s="415"/>
      <c r="D545" s="415"/>
      <c r="E545" s="415"/>
      <c r="F545" s="415"/>
      <c r="G545" s="415"/>
      <c r="H545" s="415"/>
      <c r="I545" s="415"/>
    </row>
    <row r="546" spans="1:9">
      <c r="A546" s="415"/>
      <c r="B546" s="415"/>
      <c r="C546" s="415"/>
      <c r="D546" s="415"/>
      <c r="E546" s="415"/>
      <c r="F546" s="415"/>
      <c r="G546" s="415"/>
      <c r="H546" s="415"/>
      <c r="I546" s="415"/>
    </row>
    <row r="547" spans="1:9">
      <c r="A547" s="415"/>
      <c r="B547" s="415"/>
      <c r="C547" s="415"/>
      <c r="D547" s="415"/>
      <c r="E547" s="415"/>
      <c r="F547" s="415"/>
      <c r="G547" s="415"/>
      <c r="H547" s="415"/>
      <c r="I547" s="415"/>
    </row>
    <row r="548" spans="1:9">
      <c r="A548" s="415"/>
      <c r="B548" s="415"/>
      <c r="C548" s="415"/>
      <c r="D548" s="415"/>
      <c r="E548" s="415"/>
      <c r="F548" s="415"/>
      <c r="G548" s="415"/>
      <c r="H548" s="415"/>
      <c r="I548" s="415"/>
    </row>
    <row r="549" spans="1:9">
      <c r="A549" s="415"/>
      <c r="B549" s="415"/>
      <c r="C549" s="415"/>
      <c r="D549" s="415"/>
      <c r="E549" s="415"/>
      <c r="F549" s="415"/>
      <c r="G549" s="415"/>
      <c r="H549" s="415"/>
      <c r="I549" s="415"/>
    </row>
    <row r="550" spans="1:9">
      <c r="A550" s="415"/>
      <c r="B550" s="415"/>
      <c r="C550" s="415"/>
      <c r="D550" s="415"/>
      <c r="E550" s="415"/>
      <c r="F550" s="415"/>
      <c r="G550" s="415"/>
      <c r="H550" s="415"/>
      <c r="I550" s="415"/>
    </row>
    <row r="551" spans="1:9">
      <c r="A551" s="415"/>
      <c r="B551" s="415"/>
      <c r="C551" s="415"/>
      <c r="D551" s="415"/>
      <c r="E551" s="415"/>
      <c r="F551" s="415"/>
      <c r="G551" s="415"/>
      <c r="H551" s="415"/>
      <c r="I551" s="415"/>
    </row>
    <row r="552" spans="1:9">
      <c r="A552" s="415"/>
      <c r="B552" s="415"/>
      <c r="C552" s="415"/>
      <c r="D552" s="415"/>
      <c r="E552" s="415"/>
      <c r="F552" s="415"/>
      <c r="G552" s="415"/>
      <c r="H552" s="415"/>
      <c r="I552" s="415"/>
    </row>
    <row r="553" spans="1:9">
      <c r="A553" s="415"/>
      <c r="B553" s="415"/>
      <c r="C553" s="415"/>
      <c r="D553" s="415"/>
      <c r="E553" s="415"/>
      <c r="F553" s="415"/>
      <c r="G553" s="415"/>
      <c r="H553" s="415"/>
      <c r="I553" s="415"/>
    </row>
    <row r="554" spans="1:9">
      <c r="A554" s="415"/>
      <c r="B554" s="415"/>
      <c r="C554" s="415"/>
      <c r="D554" s="415"/>
      <c r="E554" s="415"/>
      <c r="F554" s="415"/>
      <c r="G554" s="415"/>
      <c r="H554" s="415"/>
      <c r="I554" s="415"/>
    </row>
    <row r="555" spans="1:9">
      <c r="A555" s="415"/>
      <c r="B555" s="415"/>
      <c r="C555" s="415"/>
      <c r="D555" s="415"/>
      <c r="E555" s="415"/>
      <c r="F555" s="415"/>
      <c r="G555" s="415"/>
      <c r="H555" s="415"/>
      <c r="I555" s="415"/>
    </row>
    <row r="556" spans="1:9">
      <c r="A556" s="415"/>
      <c r="B556" s="415"/>
      <c r="C556" s="415"/>
      <c r="D556" s="415"/>
      <c r="E556" s="415"/>
      <c r="F556" s="415"/>
      <c r="G556" s="415"/>
      <c r="H556" s="415"/>
      <c r="I556" s="415"/>
    </row>
    <row r="557" spans="1:9">
      <c r="A557" s="415"/>
      <c r="B557" s="415"/>
      <c r="C557" s="415"/>
      <c r="D557" s="415"/>
      <c r="E557" s="415"/>
      <c r="F557" s="415"/>
      <c r="G557" s="415"/>
      <c r="H557" s="415"/>
      <c r="I557" s="415"/>
    </row>
    <row r="558" spans="1:9">
      <c r="A558" s="415"/>
      <c r="B558" s="415"/>
      <c r="C558" s="415"/>
      <c r="D558" s="415"/>
      <c r="E558" s="415"/>
      <c r="F558" s="415"/>
      <c r="G558" s="415"/>
      <c r="H558" s="415"/>
      <c r="I558" s="415"/>
    </row>
    <row r="559" spans="1:9">
      <c r="A559" s="415"/>
      <c r="B559" s="415"/>
      <c r="C559" s="415"/>
      <c r="D559" s="415"/>
      <c r="E559" s="415"/>
      <c r="F559" s="415"/>
      <c r="G559" s="415"/>
      <c r="H559" s="415"/>
      <c r="I559" s="415"/>
    </row>
    <row r="560" spans="1:9">
      <c r="A560" s="415"/>
      <c r="B560" s="415"/>
      <c r="C560" s="415"/>
      <c r="D560" s="415"/>
      <c r="E560" s="415"/>
      <c r="F560" s="415"/>
      <c r="G560" s="415"/>
      <c r="H560" s="415"/>
      <c r="I560" s="415"/>
    </row>
    <row r="561" spans="1:9">
      <c r="A561" s="415"/>
      <c r="B561" s="415"/>
      <c r="C561" s="415"/>
      <c r="D561" s="415"/>
      <c r="E561" s="415"/>
      <c r="F561" s="415"/>
      <c r="G561" s="415"/>
      <c r="H561" s="415"/>
      <c r="I561" s="415"/>
    </row>
    <row r="562" spans="1:9">
      <c r="A562" s="415"/>
      <c r="B562" s="415"/>
      <c r="C562" s="415"/>
      <c r="D562" s="415"/>
      <c r="E562" s="415"/>
      <c r="F562" s="415"/>
      <c r="G562" s="415"/>
      <c r="H562" s="415"/>
      <c r="I562" s="415"/>
    </row>
    <row r="563" spans="1:9">
      <c r="A563" s="415"/>
      <c r="B563" s="415"/>
      <c r="C563" s="415"/>
      <c r="D563" s="415"/>
      <c r="E563" s="415"/>
      <c r="F563" s="415"/>
      <c r="G563" s="415"/>
      <c r="H563" s="415"/>
      <c r="I563" s="415"/>
    </row>
    <row r="564" spans="1:9">
      <c r="A564" s="415"/>
      <c r="B564" s="415"/>
      <c r="C564" s="415"/>
      <c r="D564" s="415"/>
      <c r="E564" s="415"/>
      <c r="F564" s="415"/>
      <c r="G564" s="415"/>
      <c r="H564" s="415"/>
      <c r="I564" s="415"/>
    </row>
    <row r="565" spans="1:9">
      <c r="A565" s="415"/>
      <c r="B565" s="415"/>
      <c r="C565" s="415"/>
      <c r="D565" s="415"/>
      <c r="E565" s="415"/>
      <c r="F565" s="415"/>
      <c r="G565" s="415"/>
      <c r="H565" s="415"/>
      <c r="I565" s="415"/>
    </row>
    <row r="566" spans="1:9">
      <c r="A566" s="415"/>
      <c r="B566" s="415"/>
      <c r="C566" s="415"/>
      <c r="D566" s="415"/>
      <c r="E566" s="415"/>
      <c r="F566" s="415"/>
      <c r="G566" s="415"/>
      <c r="H566" s="415"/>
      <c r="I566" s="415"/>
    </row>
    <row r="567" spans="1:9">
      <c r="A567" s="415"/>
      <c r="B567" s="415"/>
      <c r="C567" s="415"/>
      <c r="D567" s="415"/>
      <c r="E567" s="415"/>
      <c r="F567" s="415"/>
      <c r="G567" s="415"/>
      <c r="H567" s="415"/>
      <c r="I567" s="415"/>
    </row>
    <row r="568" spans="1:9">
      <c r="A568" s="415"/>
      <c r="B568" s="415"/>
      <c r="C568" s="415"/>
      <c r="D568" s="415"/>
      <c r="E568" s="415"/>
      <c r="F568" s="415"/>
      <c r="G568" s="415"/>
      <c r="H568" s="415"/>
      <c r="I568" s="415"/>
    </row>
    <row r="569" spans="1:9">
      <c r="A569" s="415"/>
      <c r="B569" s="415"/>
      <c r="C569" s="415"/>
      <c r="D569" s="415"/>
      <c r="E569" s="415"/>
      <c r="F569" s="415"/>
      <c r="G569" s="415"/>
      <c r="H569" s="415"/>
      <c r="I569" s="415"/>
    </row>
    <row r="570" spans="1:9">
      <c r="A570" s="415"/>
      <c r="B570" s="415"/>
      <c r="C570" s="415"/>
      <c r="D570" s="415"/>
      <c r="E570" s="415"/>
      <c r="F570" s="415"/>
      <c r="G570" s="415"/>
      <c r="H570" s="415"/>
      <c r="I570" s="415"/>
    </row>
    <row r="571" spans="1:9">
      <c r="A571" s="415"/>
      <c r="B571" s="415"/>
      <c r="C571" s="415"/>
      <c r="D571" s="415"/>
      <c r="E571" s="415"/>
      <c r="F571" s="415"/>
      <c r="G571" s="415"/>
      <c r="H571" s="415"/>
      <c r="I571" s="415"/>
    </row>
    <row r="572" spans="1:9">
      <c r="A572" s="415"/>
      <c r="B572" s="415"/>
      <c r="C572" s="415"/>
      <c r="D572" s="415"/>
      <c r="E572" s="415"/>
      <c r="F572" s="415"/>
      <c r="G572" s="415"/>
      <c r="H572" s="415"/>
      <c r="I572" s="415"/>
    </row>
    <row r="573" spans="1:9">
      <c r="A573" s="415"/>
      <c r="B573" s="415"/>
      <c r="C573" s="415"/>
      <c r="D573" s="415"/>
      <c r="E573" s="415"/>
      <c r="F573" s="415"/>
      <c r="G573" s="415"/>
      <c r="H573" s="415"/>
      <c r="I573" s="415"/>
    </row>
    <row r="574" spans="1:9">
      <c r="A574" s="415"/>
      <c r="B574" s="415"/>
      <c r="C574" s="415"/>
      <c r="D574" s="415"/>
      <c r="E574" s="415"/>
      <c r="F574" s="415"/>
      <c r="G574" s="415"/>
      <c r="H574" s="415"/>
      <c r="I574" s="415"/>
    </row>
  </sheetData>
  <autoFilter ref="A2:I447" xr:uid="{A9366C1A-EAB4-4D5B-9424-4277368C9E53}"/>
  <conditionalFormatting sqref="I575:I1048576 I1:I2">
    <cfRule type="duplicateValues" dxfId="24" priority="1"/>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ACE32-207C-4CA7-A820-38659EFD4E68}">
  <sheetPr codeName="Sheet5"/>
  <dimension ref="A1:H110"/>
  <sheetViews>
    <sheetView workbookViewId="0">
      <selection activeCell="F42" sqref="F42"/>
    </sheetView>
  </sheetViews>
  <sheetFormatPr defaultColWidth="9.26953125" defaultRowHeight="12.5"/>
  <cols>
    <col min="1" max="1" width="16.7265625" style="415" bestFit="1" customWidth="1"/>
    <col min="2" max="2" width="16.453125" style="415" bestFit="1" customWidth="1"/>
    <col min="3" max="3" width="11.26953125" style="415" bestFit="1" customWidth="1"/>
    <col min="4" max="4" width="15.54296875" style="415" bestFit="1" customWidth="1"/>
    <col min="5" max="5" width="31" style="415" bestFit="1" customWidth="1"/>
    <col min="6" max="6" width="30.26953125" style="415" bestFit="1" customWidth="1"/>
    <col min="7" max="7" width="13.54296875" style="415" bestFit="1" customWidth="1"/>
    <col min="8" max="8" width="224.7265625" style="415" bestFit="1" customWidth="1"/>
    <col min="9" max="16384" width="9.26953125" style="415"/>
  </cols>
  <sheetData>
    <row r="1" spans="1:8" ht="13">
      <c r="A1" s="420" t="s">
        <v>1156</v>
      </c>
      <c r="B1" s="420" t="s">
        <v>1157</v>
      </c>
      <c r="C1" s="420" t="s">
        <v>1158</v>
      </c>
      <c r="D1" s="420" t="s">
        <v>363</v>
      </c>
      <c r="E1" s="420" t="s">
        <v>1159</v>
      </c>
      <c r="F1" s="420" t="s">
        <v>364</v>
      </c>
      <c r="G1" s="420" t="s">
        <v>1160</v>
      </c>
      <c r="H1" s="419" t="s">
        <v>1161</v>
      </c>
    </row>
    <row r="2" spans="1:8" ht="13">
      <c r="A2" s="418">
        <v>22041011</v>
      </c>
      <c r="B2" s="417" t="s">
        <v>138</v>
      </c>
      <c r="C2" s="417" t="s">
        <v>1162</v>
      </c>
      <c r="D2" s="417" t="s">
        <v>535</v>
      </c>
      <c r="E2" s="417" t="s">
        <v>1162</v>
      </c>
      <c r="F2" s="417" t="s">
        <v>139</v>
      </c>
      <c r="G2" s="417"/>
      <c r="H2" s="416" t="s">
        <v>1163</v>
      </c>
    </row>
    <row r="3" spans="1:8" ht="13">
      <c r="A3" s="418">
        <v>22041013</v>
      </c>
      <c r="B3" s="417" t="s">
        <v>138</v>
      </c>
      <c r="C3" s="417" t="s">
        <v>1162</v>
      </c>
      <c r="D3" s="417" t="s">
        <v>1042</v>
      </c>
      <c r="E3" s="417" t="s">
        <v>1162</v>
      </c>
      <c r="F3" s="417" t="s">
        <v>1074</v>
      </c>
      <c r="G3" s="417"/>
      <c r="H3" s="416" t="s">
        <v>1164</v>
      </c>
    </row>
    <row r="4" spans="1:8" ht="13">
      <c r="A4" s="418">
        <v>22041015</v>
      </c>
      <c r="B4" s="417" t="s">
        <v>138</v>
      </c>
      <c r="C4" s="417" t="s">
        <v>1162</v>
      </c>
      <c r="D4" s="417" t="s">
        <v>22</v>
      </c>
      <c r="E4" s="417" t="s">
        <v>1162</v>
      </c>
      <c r="F4" s="417" t="s">
        <v>940</v>
      </c>
      <c r="G4" s="417"/>
      <c r="H4" s="416" t="s">
        <v>1165</v>
      </c>
    </row>
    <row r="5" spans="1:8" ht="13">
      <c r="A5" s="418">
        <v>22041091</v>
      </c>
      <c r="B5" s="417" t="s">
        <v>138</v>
      </c>
      <c r="C5" s="417" t="s">
        <v>1162</v>
      </c>
      <c r="D5" s="417" t="s">
        <v>22</v>
      </c>
      <c r="E5" s="417" t="s">
        <v>1162</v>
      </c>
      <c r="F5" s="417" t="s">
        <v>1166</v>
      </c>
      <c r="G5" s="417"/>
      <c r="H5" s="416" t="s">
        <v>1167</v>
      </c>
    </row>
    <row r="6" spans="1:8" ht="13">
      <c r="A6" s="418">
        <v>22041093</v>
      </c>
      <c r="B6" s="417" t="s">
        <v>138</v>
      </c>
      <c r="C6" s="417" t="s">
        <v>1162</v>
      </c>
      <c r="D6" s="417" t="s">
        <v>1162</v>
      </c>
      <c r="E6" s="417" t="s">
        <v>1162</v>
      </c>
      <c r="F6" s="417" t="s">
        <v>1168</v>
      </c>
      <c r="G6" s="417" t="s">
        <v>1169</v>
      </c>
      <c r="H6" s="416" t="s">
        <v>1170</v>
      </c>
    </row>
    <row r="7" spans="1:8" ht="13">
      <c r="A7" s="418">
        <v>22041094</v>
      </c>
      <c r="B7" s="417" t="s">
        <v>138</v>
      </c>
      <c r="C7" s="417" t="s">
        <v>1162</v>
      </c>
      <c r="D7" s="417" t="s">
        <v>1162</v>
      </c>
      <c r="E7" s="417" t="s">
        <v>1162</v>
      </c>
      <c r="F7" s="417" t="s">
        <v>1171</v>
      </c>
      <c r="G7" s="417" t="s">
        <v>1169</v>
      </c>
      <c r="H7" s="416" t="s">
        <v>1172</v>
      </c>
    </row>
    <row r="8" spans="1:8" ht="13">
      <c r="A8" s="418">
        <v>22041096</v>
      </c>
      <c r="B8" s="417" t="s">
        <v>138</v>
      </c>
      <c r="C8" s="417" t="s">
        <v>1162</v>
      </c>
      <c r="D8" s="417" t="s">
        <v>1162</v>
      </c>
      <c r="E8" s="417" t="s">
        <v>1162</v>
      </c>
      <c r="F8" s="417" t="s">
        <v>1173</v>
      </c>
      <c r="G8" s="417" t="s">
        <v>1169</v>
      </c>
      <c r="H8" s="416" t="s">
        <v>1174</v>
      </c>
    </row>
    <row r="9" spans="1:8" ht="13">
      <c r="A9" s="418">
        <v>22041098</v>
      </c>
      <c r="B9" s="417" t="s">
        <v>138</v>
      </c>
      <c r="C9" s="417" t="s">
        <v>1162</v>
      </c>
      <c r="D9" s="417" t="s">
        <v>1162</v>
      </c>
      <c r="E9" s="417" t="s">
        <v>1162</v>
      </c>
      <c r="F9" s="417" t="s">
        <v>1175</v>
      </c>
      <c r="G9" s="417" t="s">
        <v>1169</v>
      </c>
      <c r="H9" s="416" t="s">
        <v>1176</v>
      </c>
    </row>
    <row r="10" spans="1:8" ht="13">
      <c r="A10" s="418">
        <v>22042106</v>
      </c>
      <c r="B10" s="417" t="s">
        <v>138</v>
      </c>
      <c r="C10" s="417" t="s">
        <v>1162</v>
      </c>
      <c r="D10" s="417" t="s">
        <v>1162</v>
      </c>
      <c r="E10" s="417" t="s">
        <v>1162</v>
      </c>
      <c r="F10" s="417" t="s">
        <v>1162</v>
      </c>
      <c r="G10" s="417" t="s">
        <v>1177</v>
      </c>
      <c r="H10" s="416" t="s">
        <v>1178</v>
      </c>
    </row>
    <row r="11" spans="1:8" ht="13">
      <c r="A11" s="418">
        <v>22042107</v>
      </c>
      <c r="B11" s="417" t="s">
        <v>138</v>
      </c>
      <c r="C11" s="417" t="s">
        <v>1162</v>
      </c>
      <c r="D11" s="417" t="s">
        <v>1162</v>
      </c>
      <c r="E11" s="417" t="s">
        <v>1162</v>
      </c>
      <c r="F11" s="417" t="s">
        <v>1162</v>
      </c>
      <c r="G11" s="417" t="s">
        <v>1177</v>
      </c>
      <c r="H11" s="416" t="s">
        <v>1178</v>
      </c>
    </row>
    <row r="12" spans="1:8" ht="13">
      <c r="A12" s="418">
        <v>22042108</v>
      </c>
      <c r="B12" s="417" t="s">
        <v>138</v>
      </c>
      <c r="C12" s="417" t="s">
        <v>1162</v>
      </c>
      <c r="D12" s="417" t="s">
        <v>1162</v>
      </c>
      <c r="E12" s="417" t="s">
        <v>1162</v>
      </c>
      <c r="F12" s="417" t="s">
        <v>1162</v>
      </c>
      <c r="G12" s="417" t="s">
        <v>1177</v>
      </c>
      <c r="H12" s="416" t="s">
        <v>1178</v>
      </c>
    </row>
    <row r="13" spans="1:8" ht="13">
      <c r="A13" s="418">
        <v>22042109</v>
      </c>
      <c r="B13" s="417" t="s">
        <v>138</v>
      </c>
      <c r="C13" s="417" t="s">
        <v>1162</v>
      </c>
      <c r="D13" s="417" t="s">
        <v>1162</v>
      </c>
      <c r="E13" s="417" t="s">
        <v>1162</v>
      </c>
      <c r="F13" s="417" t="s">
        <v>1162</v>
      </c>
      <c r="G13" s="417" t="s">
        <v>1177</v>
      </c>
      <c r="H13" s="416" t="s">
        <v>1179</v>
      </c>
    </row>
    <row r="14" spans="1:8" ht="13">
      <c r="A14" s="418">
        <v>22042111</v>
      </c>
      <c r="B14" s="417" t="s">
        <v>137</v>
      </c>
      <c r="C14" s="417" t="s">
        <v>1180</v>
      </c>
      <c r="D14" s="417" t="s">
        <v>535</v>
      </c>
      <c r="E14" s="417" t="s">
        <v>1181</v>
      </c>
      <c r="F14" s="417" t="s">
        <v>537</v>
      </c>
      <c r="G14" s="417" t="s">
        <v>1177</v>
      </c>
      <c r="H14" s="416" t="s">
        <v>1182</v>
      </c>
    </row>
    <row r="15" spans="1:8" ht="13">
      <c r="A15" s="418">
        <v>22042112</v>
      </c>
      <c r="B15" s="417" t="s">
        <v>137</v>
      </c>
      <c r="C15" s="417" t="s">
        <v>1180</v>
      </c>
      <c r="D15" s="417" t="s">
        <v>535</v>
      </c>
      <c r="E15" s="417" t="s">
        <v>1181</v>
      </c>
      <c r="F15" s="417" t="s">
        <v>552</v>
      </c>
      <c r="G15" s="417" t="s">
        <v>1177</v>
      </c>
      <c r="H15" s="416" t="s">
        <v>1183</v>
      </c>
    </row>
    <row r="16" spans="1:8" ht="13">
      <c r="A16" s="418">
        <v>22042113</v>
      </c>
      <c r="B16" s="417" t="s">
        <v>137</v>
      </c>
      <c r="C16" s="417" t="s">
        <v>1180</v>
      </c>
      <c r="D16" s="417" t="s">
        <v>535</v>
      </c>
      <c r="E16" s="417" t="s">
        <v>1181</v>
      </c>
      <c r="F16" s="417" t="s">
        <v>593</v>
      </c>
      <c r="G16" s="417" t="s">
        <v>1177</v>
      </c>
      <c r="H16" s="416" t="s">
        <v>1184</v>
      </c>
    </row>
    <row r="17" spans="1:8" ht="13">
      <c r="A17" s="418">
        <v>22042117</v>
      </c>
      <c r="B17" s="417" t="s">
        <v>137</v>
      </c>
      <c r="C17" s="417" t="s">
        <v>1180</v>
      </c>
      <c r="D17" s="417" t="s">
        <v>535</v>
      </c>
      <c r="E17" s="417" t="s">
        <v>1181</v>
      </c>
      <c r="F17" s="417" t="s">
        <v>1185</v>
      </c>
      <c r="G17" s="417" t="s">
        <v>1177</v>
      </c>
      <c r="H17" s="416" t="s">
        <v>1186</v>
      </c>
    </row>
    <row r="18" spans="1:8" ht="13">
      <c r="A18" s="418">
        <v>22042118</v>
      </c>
      <c r="B18" s="417" t="s">
        <v>137</v>
      </c>
      <c r="C18" s="417" t="s">
        <v>1180</v>
      </c>
      <c r="D18" s="417" t="s">
        <v>775</v>
      </c>
      <c r="E18" s="417" t="s">
        <v>1181</v>
      </c>
      <c r="F18" s="417" t="s">
        <v>781</v>
      </c>
      <c r="G18" s="417" t="s">
        <v>1177</v>
      </c>
      <c r="H18" s="416" t="s">
        <v>1187</v>
      </c>
    </row>
    <row r="19" spans="1:8" ht="13">
      <c r="A19" s="418">
        <v>22042119</v>
      </c>
      <c r="B19" s="417" t="s">
        <v>137</v>
      </c>
      <c r="C19" s="417" t="s">
        <v>1180</v>
      </c>
      <c r="D19" s="417" t="s">
        <v>775</v>
      </c>
      <c r="E19" s="417" t="s">
        <v>1181</v>
      </c>
      <c r="F19" s="417" t="s">
        <v>787</v>
      </c>
      <c r="G19" s="417" t="s">
        <v>1177</v>
      </c>
      <c r="H19" s="416" t="s">
        <v>1188</v>
      </c>
    </row>
    <row r="20" spans="1:8" ht="13">
      <c r="A20" s="418">
        <v>22042122</v>
      </c>
      <c r="B20" s="417" t="s">
        <v>137</v>
      </c>
      <c r="C20" s="417" t="s">
        <v>1180</v>
      </c>
      <c r="D20" s="417" t="s">
        <v>775</v>
      </c>
      <c r="E20" s="417" t="s">
        <v>1181</v>
      </c>
      <c r="F20" s="417" t="s">
        <v>791</v>
      </c>
      <c r="G20" s="417" t="s">
        <v>1177</v>
      </c>
      <c r="H20" s="416" t="s">
        <v>1189</v>
      </c>
    </row>
    <row r="21" spans="1:8" ht="13">
      <c r="A21" s="418">
        <v>22042123</v>
      </c>
      <c r="B21" s="417" t="s">
        <v>137</v>
      </c>
      <c r="C21" s="417" t="s">
        <v>1180</v>
      </c>
      <c r="D21" s="417" t="s">
        <v>803</v>
      </c>
      <c r="E21" s="417" t="s">
        <v>1181</v>
      </c>
      <c r="F21" s="417" t="s">
        <v>808</v>
      </c>
      <c r="G21" s="417" t="s">
        <v>1177</v>
      </c>
      <c r="H21" s="416" t="s">
        <v>1190</v>
      </c>
    </row>
    <row r="22" spans="1:8" ht="13">
      <c r="A22" s="418">
        <v>22042124</v>
      </c>
      <c r="B22" s="417" t="s">
        <v>137</v>
      </c>
      <c r="C22" s="417" t="s">
        <v>1180</v>
      </c>
      <c r="D22" s="417" t="s">
        <v>22</v>
      </c>
      <c r="E22" s="417" t="s">
        <v>1181</v>
      </c>
      <c r="F22" s="417" t="s">
        <v>1191</v>
      </c>
      <c r="G22" s="417" t="s">
        <v>1177</v>
      </c>
      <c r="H22" s="416" t="s">
        <v>1192</v>
      </c>
    </row>
    <row r="23" spans="1:8" ht="13">
      <c r="A23" s="418">
        <v>22042126</v>
      </c>
      <c r="B23" s="417" t="s">
        <v>137</v>
      </c>
      <c r="C23" s="417" t="s">
        <v>1180</v>
      </c>
      <c r="D23" s="417" t="s">
        <v>22</v>
      </c>
      <c r="E23" s="417" t="s">
        <v>1181</v>
      </c>
      <c r="F23" s="417" t="s">
        <v>1193</v>
      </c>
      <c r="G23" s="417" t="s">
        <v>1177</v>
      </c>
      <c r="H23" s="416" t="s">
        <v>1194</v>
      </c>
    </row>
    <row r="24" spans="1:8" ht="13">
      <c r="A24" s="418">
        <v>22042127</v>
      </c>
      <c r="B24" s="417" t="s">
        <v>137</v>
      </c>
      <c r="C24" s="417" t="s">
        <v>1180</v>
      </c>
      <c r="D24" s="417" t="s">
        <v>22</v>
      </c>
      <c r="E24" s="417" t="s">
        <v>1181</v>
      </c>
      <c r="F24" s="417" t="s">
        <v>1195</v>
      </c>
      <c r="G24" s="417" t="s">
        <v>1177</v>
      </c>
      <c r="H24" s="416" t="s">
        <v>1196</v>
      </c>
    </row>
    <row r="25" spans="1:8" ht="13">
      <c r="A25" s="418">
        <v>22042128</v>
      </c>
      <c r="B25" s="417" t="s">
        <v>137</v>
      </c>
      <c r="C25" s="417" t="s">
        <v>1180</v>
      </c>
      <c r="D25" s="417" t="s">
        <v>22</v>
      </c>
      <c r="E25" s="417" t="s">
        <v>1181</v>
      </c>
      <c r="F25" s="417" t="s">
        <v>940</v>
      </c>
      <c r="G25" s="417" t="s">
        <v>1177</v>
      </c>
      <c r="H25" s="416" t="s">
        <v>1197</v>
      </c>
    </row>
    <row r="26" spans="1:8" ht="13">
      <c r="A26" s="418">
        <v>22042131</v>
      </c>
      <c r="B26" s="417" t="s">
        <v>137</v>
      </c>
      <c r="C26" s="417" t="s">
        <v>1180</v>
      </c>
      <c r="D26" s="417" t="s">
        <v>22</v>
      </c>
      <c r="E26" s="417" t="s">
        <v>1181</v>
      </c>
      <c r="F26" s="417" t="s">
        <v>1198</v>
      </c>
      <c r="G26" s="417" t="s">
        <v>1177</v>
      </c>
      <c r="H26" s="416" t="s">
        <v>1199</v>
      </c>
    </row>
    <row r="27" spans="1:8" ht="13">
      <c r="A27" s="418">
        <v>22042132</v>
      </c>
      <c r="B27" s="417" t="s">
        <v>137</v>
      </c>
      <c r="C27" s="417" t="s">
        <v>1180</v>
      </c>
      <c r="D27" s="417" t="s">
        <v>1010</v>
      </c>
      <c r="E27" s="417" t="s">
        <v>1181</v>
      </c>
      <c r="F27" s="417" t="s">
        <v>1019</v>
      </c>
      <c r="G27" s="417" t="s">
        <v>1177</v>
      </c>
      <c r="H27" s="416" t="s">
        <v>1199</v>
      </c>
    </row>
    <row r="28" spans="1:8" ht="13">
      <c r="A28" s="418">
        <v>22042134</v>
      </c>
      <c r="B28" s="417" t="s">
        <v>137</v>
      </c>
      <c r="C28" s="417" t="s">
        <v>1180</v>
      </c>
      <c r="D28" s="417" t="s">
        <v>1042</v>
      </c>
      <c r="E28" s="417" t="s">
        <v>1181</v>
      </c>
      <c r="F28" s="417" t="s">
        <v>1200</v>
      </c>
      <c r="G28" s="417" t="s">
        <v>1177</v>
      </c>
      <c r="H28" s="416" t="s">
        <v>1201</v>
      </c>
    </row>
    <row r="29" spans="1:8" ht="13">
      <c r="A29" s="418">
        <v>22042136</v>
      </c>
      <c r="B29" s="417" t="s">
        <v>137</v>
      </c>
      <c r="C29" s="417" t="s">
        <v>1180</v>
      </c>
      <c r="D29" s="417" t="s">
        <v>1042</v>
      </c>
      <c r="E29" s="417" t="s">
        <v>1181</v>
      </c>
      <c r="F29" s="417" t="s">
        <v>1100</v>
      </c>
      <c r="G29" s="417" t="s">
        <v>1177</v>
      </c>
      <c r="H29" s="416" t="s">
        <v>1202</v>
      </c>
    </row>
    <row r="30" spans="1:8" ht="13">
      <c r="A30" s="418">
        <v>22042137</v>
      </c>
      <c r="B30" s="417" t="s">
        <v>137</v>
      </c>
      <c r="C30" s="417" t="s">
        <v>1180</v>
      </c>
      <c r="D30" s="417" t="s">
        <v>1042</v>
      </c>
      <c r="E30" s="417" t="s">
        <v>1181</v>
      </c>
      <c r="F30" s="417" t="s">
        <v>1106</v>
      </c>
      <c r="G30" s="417" t="s">
        <v>1177</v>
      </c>
      <c r="H30" s="416" t="s">
        <v>1203</v>
      </c>
    </row>
    <row r="31" spans="1:8" ht="13">
      <c r="A31" s="418">
        <v>22042138</v>
      </c>
      <c r="B31" s="417" t="s">
        <v>137</v>
      </c>
      <c r="C31" s="417" t="s">
        <v>1180</v>
      </c>
      <c r="D31" s="417" t="s">
        <v>1204</v>
      </c>
      <c r="E31" s="417" t="s">
        <v>1181</v>
      </c>
      <c r="F31" s="417" t="s">
        <v>1162</v>
      </c>
      <c r="G31" s="417" t="s">
        <v>1177</v>
      </c>
      <c r="H31" s="416" t="s">
        <v>1205</v>
      </c>
    </row>
    <row r="32" spans="1:8" ht="13">
      <c r="A32" s="418">
        <v>22042142</v>
      </c>
      <c r="B32" s="417" t="s">
        <v>137</v>
      </c>
      <c r="C32" s="417" t="s">
        <v>1206</v>
      </c>
      <c r="D32" s="417" t="s">
        <v>535</v>
      </c>
      <c r="E32" s="417" t="s">
        <v>1181</v>
      </c>
      <c r="F32" s="417" t="s">
        <v>552</v>
      </c>
      <c r="G32" s="417" t="s">
        <v>1177</v>
      </c>
      <c r="H32" s="416" t="s">
        <v>1207</v>
      </c>
    </row>
    <row r="33" spans="1:8" ht="13">
      <c r="A33" s="418">
        <v>22042143</v>
      </c>
      <c r="B33" s="417" t="s">
        <v>137</v>
      </c>
      <c r="C33" s="417" t="s">
        <v>1206</v>
      </c>
      <c r="D33" s="417" t="s">
        <v>535</v>
      </c>
      <c r="E33" s="417" t="s">
        <v>1181</v>
      </c>
      <c r="F33" s="417" t="s">
        <v>1208</v>
      </c>
      <c r="G33" s="417" t="s">
        <v>1177</v>
      </c>
      <c r="H33" s="416" t="s">
        <v>1209</v>
      </c>
    </row>
    <row r="34" spans="1:8" ht="13">
      <c r="A34" s="418">
        <v>22042144</v>
      </c>
      <c r="B34" s="417" t="s">
        <v>137</v>
      </c>
      <c r="C34" s="417" t="s">
        <v>1206</v>
      </c>
      <c r="D34" s="417" t="s">
        <v>535</v>
      </c>
      <c r="E34" s="417" t="s">
        <v>1181</v>
      </c>
      <c r="F34" s="417" t="s">
        <v>540</v>
      </c>
      <c r="G34" s="417" t="s">
        <v>1177</v>
      </c>
      <c r="H34" s="416" t="s">
        <v>1210</v>
      </c>
    </row>
    <row r="35" spans="1:8" ht="13">
      <c r="A35" s="418">
        <v>22042146</v>
      </c>
      <c r="B35" s="417" t="s">
        <v>137</v>
      </c>
      <c r="C35" s="417" t="s">
        <v>1206</v>
      </c>
      <c r="D35" s="417" t="s">
        <v>535</v>
      </c>
      <c r="E35" s="417" t="s">
        <v>1181</v>
      </c>
      <c r="F35" s="417" t="s">
        <v>1211</v>
      </c>
      <c r="G35" s="417" t="s">
        <v>1177</v>
      </c>
      <c r="H35" s="416" t="s">
        <v>1212</v>
      </c>
    </row>
    <row r="36" spans="1:8" ht="13">
      <c r="A36" s="418">
        <v>22042147</v>
      </c>
      <c r="B36" s="417" t="s">
        <v>137</v>
      </c>
      <c r="C36" s="417" t="s">
        <v>1206</v>
      </c>
      <c r="D36" s="417" t="s">
        <v>535</v>
      </c>
      <c r="E36" s="417" t="s">
        <v>1181</v>
      </c>
      <c r="F36" s="417" t="s">
        <v>681</v>
      </c>
      <c r="G36" s="417" t="s">
        <v>1177</v>
      </c>
      <c r="H36" s="416" t="s">
        <v>1213</v>
      </c>
    </row>
    <row r="37" spans="1:8" ht="13">
      <c r="A37" s="418">
        <v>22042148</v>
      </c>
      <c r="B37" s="417" t="s">
        <v>137</v>
      </c>
      <c r="C37" s="417" t="s">
        <v>1206</v>
      </c>
      <c r="D37" s="417" t="s">
        <v>535</v>
      </c>
      <c r="E37" s="417" t="s">
        <v>1181</v>
      </c>
      <c r="F37" s="417" t="s">
        <v>1185</v>
      </c>
      <c r="G37" s="417" t="s">
        <v>1177</v>
      </c>
      <c r="H37" s="416" t="s">
        <v>1214</v>
      </c>
    </row>
    <row r="38" spans="1:8" ht="13">
      <c r="A38" s="418">
        <v>22042161</v>
      </c>
      <c r="B38" s="417" t="s">
        <v>137</v>
      </c>
      <c r="C38" s="417" t="s">
        <v>1206</v>
      </c>
      <c r="D38" s="417" t="s">
        <v>22</v>
      </c>
      <c r="E38" s="417" t="s">
        <v>1181</v>
      </c>
      <c r="F38" s="417" t="s">
        <v>1198</v>
      </c>
      <c r="G38" s="417" t="s">
        <v>1177</v>
      </c>
      <c r="H38" s="416" t="s">
        <v>1215</v>
      </c>
    </row>
    <row r="39" spans="1:8" ht="13">
      <c r="A39" s="418">
        <v>22042162</v>
      </c>
      <c r="B39" s="417" t="s">
        <v>137</v>
      </c>
      <c r="C39" s="417" t="s">
        <v>1206</v>
      </c>
      <c r="D39" s="417" t="s">
        <v>22</v>
      </c>
      <c r="E39" s="417" t="s">
        <v>1181</v>
      </c>
      <c r="F39" s="417" t="s">
        <v>1166</v>
      </c>
      <c r="G39" s="417" t="s">
        <v>1177</v>
      </c>
      <c r="H39" s="416" t="s">
        <v>1216</v>
      </c>
    </row>
    <row r="40" spans="1:8" ht="13">
      <c r="A40" s="418">
        <v>22042166</v>
      </c>
      <c r="B40" s="417" t="s">
        <v>137</v>
      </c>
      <c r="C40" s="417" t="s">
        <v>1206</v>
      </c>
      <c r="D40" s="417" t="s">
        <v>22</v>
      </c>
      <c r="E40" s="417" t="s">
        <v>1181</v>
      </c>
      <c r="F40" s="417" t="s">
        <v>1193</v>
      </c>
      <c r="G40" s="417" t="s">
        <v>1177</v>
      </c>
      <c r="H40" s="416" t="s">
        <v>1217</v>
      </c>
    </row>
    <row r="41" spans="1:8" ht="13">
      <c r="A41" s="418">
        <v>22042167</v>
      </c>
      <c r="B41" s="417" t="s">
        <v>137</v>
      </c>
      <c r="C41" s="417" t="s">
        <v>1206</v>
      </c>
      <c r="D41" s="417" t="s">
        <v>22</v>
      </c>
      <c r="E41" s="417" t="s">
        <v>1181</v>
      </c>
      <c r="F41" s="417" t="s">
        <v>1218</v>
      </c>
      <c r="G41" s="417" t="s">
        <v>1177</v>
      </c>
      <c r="H41" s="416" t="s">
        <v>1219</v>
      </c>
    </row>
    <row r="42" spans="1:8" ht="13">
      <c r="A42" s="418">
        <v>22042168</v>
      </c>
      <c r="B42" s="417" t="s">
        <v>137</v>
      </c>
      <c r="C42" s="417" t="s">
        <v>1206</v>
      </c>
      <c r="D42" s="417" t="s">
        <v>22</v>
      </c>
      <c r="E42" s="417" t="s">
        <v>1181</v>
      </c>
      <c r="F42" s="417" t="s">
        <v>940</v>
      </c>
      <c r="G42" s="417" t="s">
        <v>1177</v>
      </c>
      <c r="H42" s="416" t="s">
        <v>1215</v>
      </c>
    </row>
    <row r="43" spans="1:8" ht="13">
      <c r="A43" s="418">
        <v>22042169</v>
      </c>
      <c r="B43" s="417" t="s">
        <v>137</v>
      </c>
      <c r="C43" s="417" t="s">
        <v>1206</v>
      </c>
      <c r="D43" s="417" t="s">
        <v>1010</v>
      </c>
      <c r="E43" s="417" t="s">
        <v>1181</v>
      </c>
      <c r="F43" s="417" t="s">
        <v>1220</v>
      </c>
      <c r="G43" s="417" t="s">
        <v>1177</v>
      </c>
      <c r="H43" s="416" t="s">
        <v>1221</v>
      </c>
    </row>
    <row r="44" spans="1:8" ht="13">
      <c r="A44" s="418">
        <v>22042171</v>
      </c>
      <c r="B44" s="417" t="s">
        <v>137</v>
      </c>
      <c r="C44" s="417" t="s">
        <v>1206</v>
      </c>
      <c r="D44" s="417" t="s">
        <v>1042</v>
      </c>
      <c r="E44" s="417" t="s">
        <v>1181</v>
      </c>
      <c r="F44" s="417" t="s">
        <v>1098</v>
      </c>
      <c r="G44" s="417" t="s">
        <v>1177</v>
      </c>
      <c r="H44" s="416" t="s">
        <v>1222</v>
      </c>
    </row>
    <row r="45" spans="1:8" ht="13">
      <c r="A45" s="418">
        <v>22042174</v>
      </c>
      <c r="B45" s="417" t="s">
        <v>137</v>
      </c>
      <c r="C45" s="417" t="s">
        <v>1206</v>
      </c>
      <c r="D45" s="417" t="s">
        <v>1042</v>
      </c>
      <c r="E45" s="417" t="s">
        <v>1181</v>
      </c>
      <c r="F45" s="417" t="s">
        <v>1200</v>
      </c>
      <c r="G45" s="417" t="s">
        <v>1177</v>
      </c>
      <c r="H45" s="416" t="s">
        <v>1223</v>
      </c>
    </row>
    <row r="46" spans="1:8" ht="13">
      <c r="A46" s="418">
        <v>22042176</v>
      </c>
      <c r="B46" s="417" t="s">
        <v>137</v>
      </c>
      <c r="C46" s="417" t="s">
        <v>1206</v>
      </c>
      <c r="D46" s="417" t="s">
        <v>1042</v>
      </c>
      <c r="E46" s="417" t="s">
        <v>1181</v>
      </c>
      <c r="F46" s="417" t="s">
        <v>1100</v>
      </c>
      <c r="G46" s="417" t="s">
        <v>1177</v>
      </c>
      <c r="H46" s="416" t="s">
        <v>1224</v>
      </c>
    </row>
    <row r="47" spans="1:8" ht="13">
      <c r="A47" s="418">
        <v>22042177</v>
      </c>
      <c r="B47" s="417" t="s">
        <v>137</v>
      </c>
      <c r="C47" s="417" t="s">
        <v>1206</v>
      </c>
      <c r="D47" s="417" t="s">
        <v>1042</v>
      </c>
      <c r="E47" s="417" t="s">
        <v>1181</v>
      </c>
      <c r="F47" s="417" t="s">
        <v>1225</v>
      </c>
      <c r="G47" s="417" t="s">
        <v>1177</v>
      </c>
      <c r="H47" s="416" t="s">
        <v>1226</v>
      </c>
    </row>
    <row r="48" spans="1:8" ht="13">
      <c r="A48" s="418">
        <v>22042178</v>
      </c>
      <c r="B48" s="417" t="s">
        <v>137</v>
      </c>
      <c r="C48" s="417" t="s">
        <v>1206</v>
      </c>
      <c r="D48" s="417" t="s">
        <v>1204</v>
      </c>
      <c r="E48" s="417" t="s">
        <v>1181</v>
      </c>
      <c r="F48" s="417" t="s">
        <v>1162</v>
      </c>
      <c r="G48" s="417" t="s">
        <v>1177</v>
      </c>
      <c r="H48" s="416" t="s">
        <v>1227</v>
      </c>
    </row>
    <row r="49" spans="1:8" ht="13">
      <c r="A49" s="418">
        <v>22042179</v>
      </c>
      <c r="B49" s="417" t="s">
        <v>137</v>
      </c>
      <c r="C49" s="417" t="s">
        <v>1180</v>
      </c>
      <c r="D49" s="417" t="s">
        <v>1204</v>
      </c>
      <c r="E49" s="417" t="s">
        <v>1181</v>
      </c>
      <c r="F49" s="417" t="s">
        <v>1171</v>
      </c>
      <c r="G49" s="417" t="s">
        <v>1177</v>
      </c>
      <c r="H49" s="416" t="s">
        <v>1228</v>
      </c>
    </row>
    <row r="50" spans="1:8" ht="13">
      <c r="A50" s="418">
        <v>22042180</v>
      </c>
      <c r="B50" s="417" t="s">
        <v>137</v>
      </c>
      <c r="C50" s="417" t="s">
        <v>1206</v>
      </c>
      <c r="D50" s="417" t="s">
        <v>1204</v>
      </c>
      <c r="E50" s="417" t="s">
        <v>1181</v>
      </c>
      <c r="F50" s="417" t="s">
        <v>1171</v>
      </c>
      <c r="G50" s="417" t="s">
        <v>1177</v>
      </c>
      <c r="H50" s="416" t="s">
        <v>1229</v>
      </c>
    </row>
    <row r="51" spans="1:8" ht="13">
      <c r="A51" s="418">
        <v>22042181</v>
      </c>
      <c r="B51" s="417" t="s">
        <v>137</v>
      </c>
      <c r="C51" s="417" t="s">
        <v>1180</v>
      </c>
      <c r="D51" s="417" t="s">
        <v>1204</v>
      </c>
      <c r="E51" s="417" t="s">
        <v>1181</v>
      </c>
      <c r="F51" s="417" t="s">
        <v>1173</v>
      </c>
      <c r="G51" s="417" t="s">
        <v>1177</v>
      </c>
      <c r="H51" s="416" t="s">
        <v>1230</v>
      </c>
    </row>
    <row r="52" spans="1:8" ht="13">
      <c r="A52" s="418">
        <v>22042182</v>
      </c>
      <c r="B52" s="417" t="s">
        <v>137</v>
      </c>
      <c r="C52" s="417" t="s">
        <v>1206</v>
      </c>
      <c r="D52" s="417" t="s">
        <v>1204</v>
      </c>
      <c r="E52" s="417" t="s">
        <v>1181</v>
      </c>
      <c r="F52" s="417" t="s">
        <v>1173</v>
      </c>
      <c r="G52" s="417" t="s">
        <v>1177</v>
      </c>
      <c r="H52" s="416" t="s">
        <v>1231</v>
      </c>
    </row>
    <row r="53" spans="1:8" ht="13">
      <c r="A53" s="418">
        <v>22042183</v>
      </c>
      <c r="B53" s="417" t="s">
        <v>137</v>
      </c>
      <c r="C53" s="417" t="s">
        <v>1180</v>
      </c>
      <c r="D53" s="417" t="s">
        <v>1204</v>
      </c>
      <c r="E53" s="417" t="s">
        <v>1181</v>
      </c>
      <c r="F53" s="417" t="s">
        <v>1175</v>
      </c>
      <c r="G53" s="417" t="s">
        <v>1177</v>
      </c>
      <c r="H53" s="416" t="s">
        <v>1232</v>
      </c>
    </row>
    <row r="54" spans="1:8" ht="13">
      <c r="A54" s="418">
        <v>22042184</v>
      </c>
      <c r="B54" s="417" t="s">
        <v>137</v>
      </c>
      <c r="C54" s="417" t="s">
        <v>1206</v>
      </c>
      <c r="D54" s="417" t="s">
        <v>1204</v>
      </c>
      <c r="E54" s="417" t="s">
        <v>1181</v>
      </c>
      <c r="F54" s="417" t="s">
        <v>1175</v>
      </c>
      <c r="G54" s="417" t="s">
        <v>1177</v>
      </c>
      <c r="H54" s="416" t="s">
        <v>1233</v>
      </c>
    </row>
    <row r="55" spans="1:8" ht="13">
      <c r="A55" s="418">
        <v>22042185</v>
      </c>
      <c r="B55" s="417" t="s">
        <v>137</v>
      </c>
      <c r="C55" s="417" t="s">
        <v>1162</v>
      </c>
      <c r="D55" s="417" t="s">
        <v>1010</v>
      </c>
      <c r="E55" s="417" t="s">
        <v>1234</v>
      </c>
      <c r="F55" s="417" t="s">
        <v>1235</v>
      </c>
      <c r="G55" s="417" t="s">
        <v>1177</v>
      </c>
      <c r="H55" s="416" t="s">
        <v>1236</v>
      </c>
    </row>
    <row r="56" spans="1:8" ht="13">
      <c r="A56" s="418">
        <v>22042186</v>
      </c>
      <c r="B56" s="417" t="s">
        <v>137</v>
      </c>
      <c r="C56" s="417" t="s">
        <v>1180</v>
      </c>
      <c r="D56" s="417" t="s">
        <v>1042</v>
      </c>
      <c r="E56" s="417" t="s">
        <v>1234</v>
      </c>
      <c r="F56" s="417" t="s">
        <v>1237</v>
      </c>
      <c r="G56" s="417" t="s">
        <v>1177</v>
      </c>
      <c r="H56" s="416" t="s">
        <v>1238</v>
      </c>
    </row>
    <row r="57" spans="1:8" ht="13">
      <c r="A57" s="418">
        <v>22042187</v>
      </c>
      <c r="B57" s="417" t="s">
        <v>137</v>
      </c>
      <c r="C57" s="417" t="s">
        <v>1162</v>
      </c>
      <c r="D57" s="417" t="s">
        <v>22</v>
      </c>
      <c r="E57" s="417" t="s">
        <v>1234</v>
      </c>
      <c r="F57" s="417" t="s">
        <v>894</v>
      </c>
      <c r="G57" s="417" t="s">
        <v>1177</v>
      </c>
      <c r="H57" s="416" t="s">
        <v>1239</v>
      </c>
    </row>
    <row r="58" spans="1:8" ht="13">
      <c r="A58" s="418">
        <v>22042188</v>
      </c>
      <c r="B58" s="417" t="s">
        <v>137</v>
      </c>
      <c r="C58" s="417" t="s">
        <v>1162</v>
      </c>
      <c r="D58" s="417" t="s">
        <v>793</v>
      </c>
      <c r="E58" s="417" t="s">
        <v>1234</v>
      </c>
      <c r="F58" s="417" t="s">
        <v>1240</v>
      </c>
      <c r="G58" s="417" t="s">
        <v>1177</v>
      </c>
      <c r="H58" s="416" t="s">
        <v>1241</v>
      </c>
    </row>
    <row r="59" spans="1:8" ht="13">
      <c r="A59" s="418">
        <v>22042189</v>
      </c>
      <c r="B59" s="417" t="s">
        <v>137</v>
      </c>
      <c r="C59" s="417" t="s">
        <v>1162</v>
      </c>
      <c r="D59" s="417" t="s">
        <v>1010</v>
      </c>
      <c r="E59" s="417" t="s">
        <v>1234</v>
      </c>
      <c r="F59" s="417" t="s">
        <v>1013</v>
      </c>
      <c r="G59" s="417" t="s">
        <v>1177</v>
      </c>
      <c r="H59" s="416" t="s">
        <v>1242</v>
      </c>
    </row>
    <row r="60" spans="1:8" ht="13">
      <c r="A60" s="418">
        <v>22042190</v>
      </c>
      <c r="B60" s="417" t="s">
        <v>137</v>
      </c>
      <c r="C60" s="417" t="s">
        <v>1162</v>
      </c>
      <c r="D60" s="417" t="s">
        <v>1204</v>
      </c>
      <c r="E60" s="417" t="s">
        <v>1234</v>
      </c>
      <c r="F60" s="417" t="s">
        <v>1243</v>
      </c>
      <c r="G60" s="417" t="s">
        <v>1177</v>
      </c>
      <c r="H60" s="416" t="s">
        <v>1244</v>
      </c>
    </row>
    <row r="61" spans="1:8" ht="13">
      <c r="A61" s="418">
        <v>22042191</v>
      </c>
      <c r="B61" s="417" t="s">
        <v>137</v>
      </c>
      <c r="C61" s="417" t="s">
        <v>1162</v>
      </c>
      <c r="D61" s="417" t="s">
        <v>1204</v>
      </c>
      <c r="E61" s="417" t="s">
        <v>1234</v>
      </c>
      <c r="F61" s="417" t="s">
        <v>1245</v>
      </c>
      <c r="G61" s="417" t="s">
        <v>1177</v>
      </c>
      <c r="H61" s="416" t="s">
        <v>1246</v>
      </c>
    </row>
    <row r="62" spans="1:8" ht="13">
      <c r="A62" s="418">
        <v>22042192</v>
      </c>
      <c r="B62" s="417" t="s">
        <v>137</v>
      </c>
      <c r="C62" s="417" t="s">
        <v>1162</v>
      </c>
      <c r="D62" s="417" t="s">
        <v>1204</v>
      </c>
      <c r="E62" s="417" t="s">
        <v>1247</v>
      </c>
      <c r="F62" s="417" t="s">
        <v>1162</v>
      </c>
      <c r="G62" s="417" t="s">
        <v>1177</v>
      </c>
      <c r="H62" s="416" t="s">
        <v>1248</v>
      </c>
    </row>
    <row r="63" spans="1:8" ht="13">
      <c r="A63" s="418">
        <v>22042193</v>
      </c>
      <c r="B63" s="417" t="s">
        <v>137</v>
      </c>
      <c r="C63" s="417" t="s">
        <v>1180</v>
      </c>
      <c r="D63" s="417" t="s">
        <v>1249</v>
      </c>
      <c r="E63" s="417" t="s">
        <v>1162</v>
      </c>
      <c r="F63" s="417" t="s">
        <v>1243</v>
      </c>
      <c r="G63" s="417" t="s">
        <v>1177</v>
      </c>
      <c r="H63" s="416" t="s">
        <v>1250</v>
      </c>
    </row>
    <row r="64" spans="1:8" ht="13">
      <c r="A64" s="418">
        <v>22042194</v>
      </c>
      <c r="B64" s="417" t="s">
        <v>137</v>
      </c>
      <c r="C64" s="417" t="s">
        <v>1206</v>
      </c>
      <c r="D64" s="417" t="s">
        <v>1249</v>
      </c>
      <c r="E64" s="417" t="s">
        <v>1162</v>
      </c>
      <c r="F64" s="417" t="s">
        <v>1243</v>
      </c>
      <c r="G64" s="417" t="s">
        <v>1177</v>
      </c>
      <c r="H64" s="416" t="s">
        <v>1251</v>
      </c>
    </row>
    <row r="65" spans="1:8" ht="13">
      <c r="A65" s="418">
        <v>22042195</v>
      </c>
      <c r="B65" s="417" t="s">
        <v>137</v>
      </c>
      <c r="C65" s="417" t="s">
        <v>1180</v>
      </c>
      <c r="D65" s="417" t="s">
        <v>1249</v>
      </c>
      <c r="E65" s="417" t="s">
        <v>1162</v>
      </c>
      <c r="F65" s="417" t="s">
        <v>1173</v>
      </c>
      <c r="G65" s="417" t="s">
        <v>1177</v>
      </c>
      <c r="H65" s="416" t="s">
        <v>1252</v>
      </c>
    </row>
    <row r="66" spans="1:8" ht="13">
      <c r="A66" s="418">
        <v>22042196</v>
      </c>
      <c r="B66" s="417" t="s">
        <v>137</v>
      </c>
      <c r="C66" s="417" t="s">
        <v>1206</v>
      </c>
      <c r="D66" s="417" t="s">
        <v>1249</v>
      </c>
      <c r="E66" s="417" t="s">
        <v>1162</v>
      </c>
      <c r="F66" s="417" t="s">
        <v>1173</v>
      </c>
      <c r="G66" s="417" t="s">
        <v>1177</v>
      </c>
      <c r="H66" s="416" t="s">
        <v>1253</v>
      </c>
    </row>
    <row r="67" spans="1:8" ht="13">
      <c r="A67" s="418">
        <v>22042197</v>
      </c>
      <c r="B67" s="417" t="s">
        <v>137</v>
      </c>
      <c r="C67" s="417" t="s">
        <v>1180</v>
      </c>
      <c r="D67" s="417" t="s">
        <v>1249</v>
      </c>
      <c r="E67" s="417" t="s">
        <v>1162</v>
      </c>
      <c r="F67" s="417" t="s">
        <v>1175</v>
      </c>
      <c r="G67" s="417" t="s">
        <v>1177</v>
      </c>
      <c r="H67" s="416" t="s">
        <v>1254</v>
      </c>
    </row>
    <row r="68" spans="1:8" ht="13">
      <c r="A68" s="418">
        <v>22042198</v>
      </c>
      <c r="B68" s="417" t="s">
        <v>137</v>
      </c>
      <c r="C68" s="417" t="s">
        <v>1206</v>
      </c>
      <c r="D68" s="417" t="s">
        <v>1249</v>
      </c>
      <c r="E68" s="417" t="s">
        <v>1162</v>
      </c>
      <c r="F68" s="417" t="s">
        <v>1175</v>
      </c>
      <c r="G68" s="417" t="s">
        <v>1177</v>
      </c>
      <c r="H68" s="416" t="s">
        <v>1255</v>
      </c>
    </row>
    <row r="69" spans="1:8" ht="13">
      <c r="A69" s="418">
        <v>22042910</v>
      </c>
      <c r="B69" s="417" t="s">
        <v>138</v>
      </c>
      <c r="C69" s="417" t="s">
        <v>1206</v>
      </c>
      <c r="D69" s="417" t="s">
        <v>1162</v>
      </c>
      <c r="E69" s="417" t="s">
        <v>1162</v>
      </c>
      <c r="F69" s="417" t="s">
        <v>1162</v>
      </c>
      <c r="G69" s="417" t="s">
        <v>1256</v>
      </c>
      <c r="H69" s="416" t="s">
        <v>1257</v>
      </c>
    </row>
    <row r="70" spans="1:8" ht="13">
      <c r="A70" s="418">
        <v>22042911</v>
      </c>
      <c r="B70" s="417" t="s">
        <v>137</v>
      </c>
      <c r="C70" s="417" t="s">
        <v>1180</v>
      </c>
      <c r="D70" s="417" t="s">
        <v>803</v>
      </c>
      <c r="E70" s="417" t="s">
        <v>1181</v>
      </c>
      <c r="F70" s="417" t="s">
        <v>808</v>
      </c>
      <c r="G70" s="417" t="s">
        <v>1256</v>
      </c>
      <c r="H70" s="416" t="s">
        <v>1258</v>
      </c>
    </row>
    <row r="71" spans="1:8" ht="13">
      <c r="A71" s="418">
        <v>22042912</v>
      </c>
      <c r="B71" s="417" t="s">
        <v>137</v>
      </c>
      <c r="C71" s="417" t="s">
        <v>1180</v>
      </c>
      <c r="D71" s="417" t="s">
        <v>535</v>
      </c>
      <c r="E71" s="417" t="s">
        <v>1181</v>
      </c>
      <c r="F71" s="417" t="s">
        <v>552</v>
      </c>
      <c r="G71" s="417" t="s">
        <v>1256</v>
      </c>
      <c r="H71" s="416" t="s">
        <v>1259</v>
      </c>
    </row>
    <row r="72" spans="1:8" ht="13">
      <c r="A72" s="418">
        <v>22042913</v>
      </c>
      <c r="B72" s="417" t="s">
        <v>137</v>
      </c>
      <c r="C72" s="417" t="s">
        <v>1180</v>
      </c>
      <c r="D72" s="417" t="s">
        <v>535</v>
      </c>
      <c r="E72" s="417" t="s">
        <v>1181</v>
      </c>
      <c r="F72" s="417" t="s">
        <v>1208</v>
      </c>
      <c r="G72" s="417" t="s">
        <v>1256</v>
      </c>
      <c r="H72" s="416" t="s">
        <v>1260</v>
      </c>
    </row>
    <row r="73" spans="1:8" ht="13">
      <c r="A73" s="418">
        <v>22042917</v>
      </c>
      <c r="B73" s="417" t="s">
        <v>137</v>
      </c>
      <c r="C73" s="417" t="s">
        <v>1180</v>
      </c>
      <c r="D73" s="417" t="s">
        <v>535</v>
      </c>
      <c r="E73" s="417" t="s">
        <v>1181</v>
      </c>
      <c r="F73" s="417" t="s">
        <v>1185</v>
      </c>
      <c r="G73" s="417" t="s">
        <v>1256</v>
      </c>
      <c r="H73" s="416" t="s">
        <v>1261</v>
      </c>
    </row>
    <row r="74" spans="1:8" ht="13">
      <c r="A74" s="418">
        <v>22042918</v>
      </c>
      <c r="B74" s="417" t="s">
        <v>137</v>
      </c>
      <c r="C74" s="417" t="s">
        <v>1180</v>
      </c>
      <c r="D74" s="417" t="s">
        <v>1204</v>
      </c>
      <c r="E74" s="417" t="s">
        <v>1181</v>
      </c>
      <c r="F74" s="417" t="s">
        <v>1162</v>
      </c>
      <c r="G74" s="417" t="s">
        <v>1256</v>
      </c>
      <c r="H74" s="416" t="s">
        <v>1262</v>
      </c>
    </row>
    <row r="75" spans="1:8" ht="13">
      <c r="A75" s="418">
        <v>22042942</v>
      </c>
      <c r="B75" s="417" t="s">
        <v>137</v>
      </c>
      <c r="C75" s="417" t="s">
        <v>1206</v>
      </c>
      <c r="D75" s="417" t="s">
        <v>535</v>
      </c>
      <c r="E75" s="417" t="s">
        <v>1181</v>
      </c>
      <c r="F75" s="417" t="s">
        <v>552</v>
      </c>
      <c r="G75" s="417" t="s">
        <v>1256</v>
      </c>
      <c r="H75" s="416" t="s">
        <v>1263</v>
      </c>
    </row>
    <row r="76" spans="1:8" ht="13">
      <c r="A76" s="418">
        <v>22042943</v>
      </c>
      <c r="B76" s="417" t="s">
        <v>137</v>
      </c>
      <c r="C76" s="417" t="s">
        <v>1206</v>
      </c>
      <c r="D76" s="417" t="s">
        <v>535</v>
      </c>
      <c r="E76" s="417" t="s">
        <v>1181</v>
      </c>
      <c r="F76" s="417" t="s">
        <v>1208</v>
      </c>
      <c r="G76" s="417" t="s">
        <v>1256</v>
      </c>
      <c r="H76" s="416" t="s">
        <v>1264</v>
      </c>
    </row>
    <row r="77" spans="1:8" ht="13">
      <c r="A77" s="418">
        <v>22042944</v>
      </c>
      <c r="B77" s="417" t="s">
        <v>137</v>
      </c>
      <c r="C77" s="417" t="s">
        <v>1206</v>
      </c>
      <c r="D77" s="417" t="s">
        <v>535</v>
      </c>
      <c r="E77" s="417" t="s">
        <v>1181</v>
      </c>
      <c r="F77" s="417" t="s">
        <v>540</v>
      </c>
      <c r="G77" s="417" t="s">
        <v>1256</v>
      </c>
      <c r="H77" s="416" t="s">
        <v>1265</v>
      </c>
    </row>
    <row r="78" spans="1:8" ht="13">
      <c r="A78" s="418">
        <v>22042946</v>
      </c>
      <c r="B78" s="417" t="s">
        <v>137</v>
      </c>
      <c r="C78" s="417" t="s">
        <v>1206</v>
      </c>
      <c r="D78" s="417" t="s">
        <v>535</v>
      </c>
      <c r="E78" s="417" t="s">
        <v>1181</v>
      </c>
      <c r="F78" s="417" t="s">
        <v>1211</v>
      </c>
      <c r="G78" s="417" t="s">
        <v>1256</v>
      </c>
      <c r="H78" s="416" t="s">
        <v>1266</v>
      </c>
    </row>
    <row r="79" spans="1:8" ht="13">
      <c r="A79" s="418">
        <v>22042947</v>
      </c>
      <c r="B79" s="417" t="s">
        <v>137</v>
      </c>
      <c r="C79" s="417" t="s">
        <v>1206</v>
      </c>
      <c r="D79" s="417" t="s">
        <v>535</v>
      </c>
      <c r="E79" s="417" t="s">
        <v>1181</v>
      </c>
      <c r="F79" s="417" t="s">
        <v>681</v>
      </c>
      <c r="G79" s="417" t="s">
        <v>1256</v>
      </c>
      <c r="H79" s="416" t="s">
        <v>1267</v>
      </c>
    </row>
    <row r="80" spans="1:8" ht="13">
      <c r="A80" s="418">
        <v>22042948</v>
      </c>
      <c r="B80" s="417" t="s">
        <v>137</v>
      </c>
      <c r="C80" s="417" t="s">
        <v>1206</v>
      </c>
      <c r="D80" s="417" t="s">
        <v>535</v>
      </c>
      <c r="E80" s="417" t="s">
        <v>1181</v>
      </c>
      <c r="F80" s="417" t="s">
        <v>1185</v>
      </c>
      <c r="G80" s="417" t="s">
        <v>1256</v>
      </c>
      <c r="H80" s="416" t="s">
        <v>1268</v>
      </c>
    </row>
    <row r="81" spans="1:8" ht="13">
      <c r="A81" s="418">
        <v>22042958</v>
      </c>
      <c r="B81" s="417" t="s">
        <v>137</v>
      </c>
      <c r="C81" s="417" t="s">
        <v>1162</v>
      </c>
      <c r="D81" s="417" t="s">
        <v>1204</v>
      </c>
      <c r="E81" s="417" t="s">
        <v>1181</v>
      </c>
      <c r="F81" s="417" t="s">
        <v>1162</v>
      </c>
      <c r="G81" s="417" t="s">
        <v>1256</v>
      </c>
      <c r="H81" s="416" t="s">
        <v>1269</v>
      </c>
    </row>
    <row r="82" spans="1:8" ht="13">
      <c r="A82" s="418">
        <v>22042979</v>
      </c>
      <c r="B82" s="417" t="s">
        <v>137</v>
      </c>
      <c r="C82" s="417" t="s">
        <v>1180</v>
      </c>
      <c r="D82" s="417" t="s">
        <v>1204</v>
      </c>
      <c r="E82" s="417" t="s">
        <v>1181</v>
      </c>
      <c r="F82" s="417" t="s">
        <v>1171</v>
      </c>
      <c r="G82" s="417" t="s">
        <v>1256</v>
      </c>
      <c r="H82" s="416" t="s">
        <v>1270</v>
      </c>
    </row>
    <row r="83" spans="1:8" ht="13">
      <c r="A83" s="418">
        <v>22042980</v>
      </c>
      <c r="B83" s="417" t="s">
        <v>137</v>
      </c>
      <c r="C83" s="417" t="s">
        <v>1206</v>
      </c>
      <c r="D83" s="417" t="s">
        <v>1204</v>
      </c>
      <c r="E83" s="417" t="s">
        <v>1181</v>
      </c>
      <c r="F83" s="417" t="s">
        <v>1171</v>
      </c>
      <c r="G83" s="417" t="s">
        <v>1256</v>
      </c>
      <c r="H83" s="416" t="s">
        <v>1271</v>
      </c>
    </row>
    <row r="84" spans="1:8" ht="13">
      <c r="A84" s="418">
        <v>22042981</v>
      </c>
      <c r="B84" s="417" t="s">
        <v>137</v>
      </c>
      <c r="C84" s="417" t="s">
        <v>1180</v>
      </c>
      <c r="D84" s="417" t="s">
        <v>1204</v>
      </c>
      <c r="E84" s="417" t="s">
        <v>1181</v>
      </c>
      <c r="F84" s="417" t="s">
        <v>1173</v>
      </c>
      <c r="G84" s="417" t="s">
        <v>1256</v>
      </c>
      <c r="H84" s="416" t="s">
        <v>1272</v>
      </c>
    </row>
    <row r="85" spans="1:8" ht="13">
      <c r="A85" s="418">
        <v>22042982</v>
      </c>
      <c r="B85" s="417" t="s">
        <v>137</v>
      </c>
      <c r="C85" s="417" t="s">
        <v>1206</v>
      </c>
      <c r="D85" s="417" t="s">
        <v>1204</v>
      </c>
      <c r="E85" s="417" t="s">
        <v>1181</v>
      </c>
      <c r="F85" s="417" t="s">
        <v>1173</v>
      </c>
      <c r="G85" s="417" t="s">
        <v>1256</v>
      </c>
      <c r="H85" s="416" t="s">
        <v>1273</v>
      </c>
    </row>
    <row r="86" spans="1:8" ht="13">
      <c r="A86" s="418">
        <v>22042983</v>
      </c>
      <c r="B86" s="417" t="s">
        <v>137</v>
      </c>
      <c r="C86" s="417" t="s">
        <v>1180</v>
      </c>
      <c r="D86" s="417" t="s">
        <v>1204</v>
      </c>
      <c r="E86" s="417" t="s">
        <v>1181</v>
      </c>
      <c r="F86" s="417" t="s">
        <v>1175</v>
      </c>
      <c r="G86" s="417" t="s">
        <v>1256</v>
      </c>
      <c r="H86" s="416" t="s">
        <v>1274</v>
      </c>
    </row>
    <row r="87" spans="1:8" ht="13">
      <c r="A87" s="418">
        <v>22042984</v>
      </c>
      <c r="B87" s="417" t="s">
        <v>137</v>
      </c>
      <c r="C87" s="417" t="s">
        <v>1206</v>
      </c>
      <c r="D87" s="417" t="s">
        <v>1204</v>
      </c>
      <c r="E87" s="417" t="s">
        <v>1181</v>
      </c>
      <c r="F87" s="417" t="s">
        <v>1175</v>
      </c>
      <c r="G87" s="417" t="s">
        <v>1256</v>
      </c>
      <c r="H87" s="416" t="s">
        <v>1275</v>
      </c>
    </row>
    <row r="88" spans="1:8" ht="13">
      <c r="A88" s="418">
        <v>22042985</v>
      </c>
      <c r="B88" s="417" t="s">
        <v>137</v>
      </c>
      <c r="C88" s="417" t="s">
        <v>1162</v>
      </c>
      <c r="D88" s="417" t="s">
        <v>1010</v>
      </c>
      <c r="E88" s="417" t="s">
        <v>1234</v>
      </c>
      <c r="F88" s="417" t="s">
        <v>1235</v>
      </c>
      <c r="G88" s="417" t="s">
        <v>1256</v>
      </c>
      <c r="H88" s="416" t="s">
        <v>1276</v>
      </c>
    </row>
    <row r="89" spans="1:8" ht="13">
      <c r="A89" s="418">
        <v>22042986</v>
      </c>
      <c r="B89" s="417" t="s">
        <v>137</v>
      </c>
      <c r="C89" s="417" t="s">
        <v>1162</v>
      </c>
      <c r="D89" s="417" t="s">
        <v>1042</v>
      </c>
      <c r="E89" s="417" t="s">
        <v>1234</v>
      </c>
      <c r="F89" s="417" t="s">
        <v>1237</v>
      </c>
      <c r="G89" s="417" t="s">
        <v>1256</v>
      </c>
      <c r="H89" s="416" t="s">
        <v>1277</v>
      </c>
    </row>
    <row r="90" spans="1:8" ht="13">
      <c r="A90" s="418">
        <v>22042987</v>
      </c>
      <c r="B90" s="417" t="s">
        <v>137</v>
      </c>
      <c r="C90" s="417" t="s">
        <v>1162</v>
      </c>
      <c r="D90" s="417" t="s">
        <v>22</v>
      </c>
      <c r="E90" s="417" t="s">
        <v>1234</v>
      </c>
      <c r="F90" s="417" t="s">
        <v>894</v>
      </c>
      <c r="G90" s="417" t="s">
        <v>1256</v>
      </c>
      <c r="H90" s="416" t="s">
        <v>1278</v>
      </c>
    </row>
    <row r="91" spans="1:8" ht="13">
      <c r="A91" s="418">
        <v>22042988</v>
      </c>
      <c r="B91" s="417" t="s">
        <v>137</v>
      </c>
      <c r="C91" s="417" t="s">
        <v>1162</v>
      </c>
      <c r="D91" s="417" t="s">
        <v>793</v>
      </c>
      <c r="E91" s="417" t="s">
        <v>1234</v>
      </c>
      <c r="F91" s="417" t="s">
        <v>1240</v>
      </c>
      <c r="G91" s="417" t="s">
        <v>1256</v>
      </c>
      <c r="H91" s="416" t="s">
        <v>1279</v>
      </c>
    </row>
    <row r="92" spans="1:8" ht="13">
      <c r="A92" s="418">
        <v>22042989</v>
      </c>
      <c r="B92" s="417" t="s">
        <v>137</v>
      </c>
      <c r="C92" s="417" t="s">
        <v>1162</v>
      </c>
      <c r="D92" s="417" t="s">
        <v>1010</v>
      </c>
      <c r="E92" s="417" t="s">
        <v>1234</v>
      </c>
      <c r="F92" s="417" t="s">
        <v>1013</v>
      </c>
      <c r="G92" s="417" t="s">
        <v>1256</v>
      </c>
      <c r="H92" s="416" t="s">
        <v>1280</v>
      </c>
    </row>
    <row r="93" spans="1:8" ht="13">
      <c r="A93" s="418">
        <v>22042990</v>
      </c>
      <c r="B93" s="417" t="s">
        <v>137</v>
      </c>
      <c r="C93" s="417" t="s">
        <v>1162</v>
      </c>
      <c r="D93" s="417" t="s">
        <v>1204</v>
      </c>
      <c r="E93" s="417" t="s">
        <v>1234</v>
      </c>
      <c r="F93" s="417" t="s">
        <v>1243</v>
      </c>
      <c r="G93" s="417" t="s">
        <v>1256</v>
      </c>
      <c r="H93" s="416" t="s">
        <v>1281</v>
      </c>
    </row>
    <row r="94" spans="1:8" ht="13">
      <c r="A94" s="418">
        <v>22042991</v>
      </c>
      <c r="B94" s="417" t="s">
        <v>137</v>
      </c>
      <c r="C94" s="417" t="s">
        <v>1162</v>
      </c>
      <c r="D94" s="417" t="s">
        <v>1204</v>
      </c>
      <c r="E94" s="417" t="s">
        <v>1234</v>
      </c>
      <c r="F94" s="417" t="s">
        <v>1245</v>
      </c>
      <c r="G94" s="417" t="s">
        <v>1256</v>
      </c>
      <c r="H94" s="416" t="s">
        <v>1282</v>
      </c>
    </row>
    <row r="95" spans="1:8" ht="13">
      <c r="A95" s="418">
        <v>22042992</v>
      </c>
      <c r="B95" s="417" t="s">
        <v>137</v>
      </c>
      <c r="C95" s="417" t="s">
        <v>1162</v>
      </c>
      <c r="D95" s="417" t="s">
        <v>1204</v>
      </c>
      <c r="E95" s="417" t="s">
        <v>1247</v>
      </c>
      <c r="F95" s="417" t="s">
        <v>1162</v>
      </c>
      <c r="G95" s="417" t="s">
        <v>1256</v>
      </c>
      <c r="H95" s="416" t="s">
        <v>1283</v>
      </c>
    </row>
    <row r="96" spans="1:8" ht="13">
      <c r="A96" s="418">
        <v>22042993</v>
      </c>
      <c r="B96" s="417" t="s">
        <v>137</v>
      </c>
      <c r="C96" s="417" t="s">
        <v>1180</v>
      </c>
      <c r="D96" s="417" t="s">
        <v>1249</v>
      </c>
      <c r="E96" s="417" t="s">
        <v>1162</v>
      </c>
      <c r="F96" s="417" t="s">
        <v>1162</v>
      </c>
      <c r="G96" s="417" t="s">
        <v>1256</v>
      </c>
      <c r="H96" s="416" t="s">
        <v>1284</v>
      </c>
    </row>
    <row r="97" spans="1:8" ht="13">
      <c r="A97" s="418">
        <v>22042994</v>
      </c>
      <c r="B97" s="417" t="s">
        <v>137</v>
      </c>
      <c r="C97" s="417" t="s">
        <v>1206</v>
      </c>
      <c r="D97" s="417" t="s">
        <v>1249</v>
      </c>
      <c r="E97" s="417" t="s">
        <v>1162</v>
      </c>
      <c r="F97" s="417" t="s">
        <v>1162</v>
      </c>
      <c r="G97" s="417" t="s">
        <v>1256</v>
      </c>
      <c r="H97" s="416" t="s">
        <v>1285</v>
      </c>
    </row>
    <row r="98" spans="1:8" ht="13">
      <c r="A98" s="418">
        <v>22042995</v>
      </c>
      <c r="B98" s="417" t="s">
        <v>137</v>
      </c>
      <c r="C98" s="417" t="s">
        <v>1180</v>
      </c>
      <c r="D98" s="417" t="s">
        <v>1249</v>
      </c>
      <c r="E98" s="417" t="s">
        <v>1162</v>
      </c>
      <c r="F98" s="417" t="s">
        <v>1162</v>
      </c>
      <c r="G98" s="417" t="s">
        <v>1256</v>
      </c>
      <c r="H98" s="416" t="s">
        <v>1286</v>
      </c>
    </row>
    <row r="99" spans="1:8" ht="13">
      <c r="A99" s="418">
        <v>22042996</v>
      </c>
      <c r="B99" s="417" t="s">
        <v>137</v>
      </c>
      <c r="C99" s="417" t="s">
        <v>1206</v>
      </c>
      <c r="D99" s="417" t="s">
        <v>1249</v>
      </c>
      <c r="E99" s="417" t="s">
        <v>1162</v>
      </c>
      <c r="F99" s="417" t="s">
        <v>1162</v>
      </c>
      <c r="G99" s="417" t="s">
        <v>1256</v>
      </c>
      <c r="H99" s="416" t="s">
        <v>1287</v>
      </c>
    </row>
    <row r="100" spans="1:8" ht="13">
      <c r="A100" s="418">
        <v>22042997</v>
      </c>
      <c r="B100" s="417" t="s">
        <v>137</v>
      </c>
      <c r="C100" s="417" t="s">
        <v>1206</v>
      </c>
      <c r="D100" s="417" t="s">
        <v>1249</v>
      </c>
      <c r="E100" s="417" t="s">
        <v>1162</v>
      </c>
      <c r="F100" s="417" t="s">
        <v>1162</v>
      </c>
      <c r="G100" s="417" t="s">
        <v>1256</v>
      </c>
      <c r="H100" s="416" t="s">
        <v>1288</v>
      </c>
    </row>
    <row r="101" spans="1:8" ht="13">
      <c r="A101" s="418">
        <v>22042998</v>
      </c>
      <c r="B101" s="417" t="s">
        <v>137</v>
      </c>
      <c r="C101" s="417" t="s">
        <v>1206</v>
      </c>
      <c r="D101" s="417" t="s">
        <v>1249</v>
      </c>
      <c r="E101" s="417" t="s">
        <v>1162</v>
      </c>
      <c r="F101" s="417" t="s">
        <v>1162</v>
      </c>
      <c r="G101" s="417" t="s">
        <v>1256</v>
      </c>
      <c r="H101" s="416" t="s">
        <v>1289</v>
      </c>
    </row>
    <row r="102" spans="1:8" ht="13">
      <c r="A102" s="418">
        <v>22043010</v>
      </c>
      <c r="B102" s="417" t="s">
        <v>137</v>
      </c>
      <c r="C102" s="417" t="s">
        <v>1162</v>
      </c>
      <c r="D102" s="417" t="s">
        <v>1162</v>
      </c>
      <c r="E102" s="417" t="s">
        <v>1290</v>
      </c>
      <c r="F102" s="417" t="s">
        <v>1162</v>
      </c>
      <c r="G102" s="417" t="s">
        <v>1256</v>
      </c>
      <c r="H102" s="416" t="s">
        <v>1291</v>
      </c>
    </row>
    <row r="103" spans="1:8" ht="13">
      <c r="A103" s="418">
        <v>22043092</v>
      </c>
      <c r="B103" s="417" t="s">
        <v>1169</v>
      </c>
      <c r="C103" s="417" t="s">
        <v>1162</v>
      </c>
      <c r="D103" s="417" t="s">
        <v>1162</v>
      </c>
      <c r="E103" s="417" t="s">
        <v>1292</v>
      </c>
      <c r="F103" s="417" t="s">
        <v>1162</v>
      </c>
      <c r="G103" s="417" t="s">
        <v>1169</v>
      </c>
      <c r="H103" s="416" t="s">
        <v>1293</v>
      </c>
    </row>
    <row r="104" spans="1:8" ht="13">
      <c r="A104" s="418">
        <v>22043094</v>
      </c>
      <c r="B104" s="417" t="s">
        <v>1169</v>
      </c>
      <c r="C104" s="417" t="s">
        <v>1162</v>
      </c>
      <c r="D104" s="417" t="s">
        <v>1162</v>
      </c>
      <c r="E104" s="417" t="s">
        <v>1292</v>
      </c>
      <c r="F104" s="417" t="s">
        <v>1162</v>
      </c>
      <c r="G104" s="417" t="s">
        <v>1169</v>
      </c>
      <c r="H104" s="416" t="s">
        <v>1294</v>
      </c>
    </row>
    <row r="105" spans="1:8" ht="13">
      <c r="A105" s="418">
        <v>22043096</v>
      </c>
      <c r="B105" s="417" t="s">
        <v>1169</v>
      </c>
      <c r="C105" s="417" t="s">
        <v>1162</v>
      </c>
      <c r="D105" s="417" t="s">
        <v>1162</v>
      </c>
      <c r="E105" s="417" t="s">
        <v>1292</v>
      </c>
      <c r="F105" s="417" t="s">
        <v>1162</v>
      </c>
      <c r="G105" s="417" t="s">
        <v>1169</v>
      </c>
      <c r="H105" s="416" t="s">
        <v>1295</v>
      </c>
    </row>
    <row r="106" spans="1:8" ht="13">
      <c r="A106" s="418">
        <v>22043098</v>
      </c>
      <c r="B106" s="417" t="s">
        <v>1169</v>
      </c>
      <c r="C106" s="417" t="s">
        <v>1162</v>
      </c>
      <c r="D106" s="417" t="s">
        <v>1162</v>
      </c>
      <c r="E106" s="417" t="s">
        <v>1292</v>
      </c>
      <c r="F106" s="417" t="s">
        <v>1162</v>
      </c>
      <c r="G106" s="417" t="s">
        <v>1169</v>
      </c>
      <c r="H106" s="416" t="s">
        <v>1296</v>
      </c>
    </row>
    <row r="107" spans="1:8" ht="13">
      <c r="A107" s="418">
        <v>22051010</v>
      </c>
      <c r="B107" s="417" t="s">
        <v>137</v>
      </c>
      <c r="C107" s="417" t="s">
        <v>1162</v>
      </c>
      <c r="D107" s="417" t="s">
        <v>1162</v>
      </c>
      <c r="E107" s="417" t="s">
        <v>1297</v>
      </c>
      <c r="F107" s="417" t="s">
        <v>1162</v>
      </c>
      <c r="G107" s="417" t="s">
        <v>1177</v>
      </c>
      <c r="H107" s="416" t="s">
        <v>1298</v>
      </c>
    </row>
    <row r="108" spans="1:8" ht="13">
      <c r="A108" s="418">
        <v>22051090</v>
      </c>
      <c r="B108" s="417" t="s">
        <v>137</v>
      </c>
      <c r="C108" s="417" t="s">
        <v>1162</v>
      </c>
      <c r="D108" s="417" t="s">
        <v>1162</v>
      </c>
      <c r="E108" s="417" t="s">
        <v>1299</v>
      </c>
      <c r="F108" s="417" t="s">
        <v>1162</v>
      </c>
      <c r="G108" s="417" t="s">
        <v>1177</v>
      </c>
      <c r="H108" s="416" t="s">
        <v>1300</v>
      </c>
    </row>
    <row r="109" spans="1:8" ht="13">
      <c r="A109" s="418">
        <v>22059010</v>
      </c>
      <c r="B109" s="417" t="s">
        <v>137</v>
      </c>
      <c r="C109" s="417" t="s">
        <v>1162</v>
      </c>
      <c r="D109" s="417" t="s">
        <v>1162</v>
      </c>
      <c r="E109" s="417" t="s">
        <v>1297</v>
      </c>
      <c r="F109" s="417" t="s">
        <v>1162</v>
      </c>
      <c r="G109" s="417" t="s">
        <v>1256</v>
      </c>
      <c r="H109" s="416" t="s">
        <v>1301</v>
      </c>
    </row>
    <row r="110" spans="1:8" ht="13">
      <c r="A110" s="418">
        <v>22059090</v>
      </c>
      <c r="B110" s="417" t="s">
        <v>137</v>
      </c>
      <c r="C110" s="417" t="s">
        <v>1162</v>
      </c>
      <c r="D110" s="417" t="s">
        <v>1162</v>
      </c>
      <c r="E110" s="417" t="s">
        <v>1299</v>
      </c>
      <c r="F110" s="417" t="s">
        <v>1162</v>
      </c>
      <c r="G110" s="417" t="s">
        <v>1256</v>
      </c>
      <c r="H110" s="416" t="s">
        <v>1302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35B5-2D0D-4CE7-810E-2D842440D19E}">
  <sheetPr codeName="Sheet8">
    <tabColor rgb="FF92D050"/>
    <pageSetUpPr fitToPage="1"/>
  </sheetPr>
  <dimension ref="A1:P195"/>
  <sheetViews>
    <sheetView showGridLines="0" zoomScale="85" zoomScaleNormal="85" zoomScalePageLayoutView="85" workbookViewId="0">
      <selection activeCell="F11" sqref="F11"/>
    </sheetView>
  </sheetViews>
  <sheetFormatPr defaultColWidth="8.7265625" defaultRowHeight="14.5"/>
  <cols>
    <col min="1" max="1" width="1.453125" style="424" customWidth="1"/>
    <col min="2" max="2" width="1.7265625" style="424" customWidth="1"/>
    <col min="3" max="3" width="32.54296875" style="424" customWidth="1"/>
    <col min="4" max="4" width="32.7265625" style="425" customWidth="1"/>
    <col min="5" max="5" width="23.26953125" style="424" customWidth="1"/>
    <col min="6" max="6" width="32.26953125" style="425" bestFit="1" customWidth="1"/>
    <col min="7" max="7" width="2.26953125" style="424" customWidth="1"/>
    <col min="8" max="8" width="0" style="424" hidden="1" customWidth="1"/>
    <col min="9" max="9" width="8.7265625" style="424" hidden="1" customWidth="1"/>
    <col min="10" max="10" width="14.26953125" style="424" hidden="1" customWidth="1"/>
    <col min="11" max="11" width="22.7265625" style="424" hidden="1" customWidth="1"/>
    <col min="12" max="12" width="37.54296875" style="424" hidden="1" customWidth="1"/>
    <col min="13" max="13" width="48.7265625" style="424" hidden="1" customWidth="1"/>
    <col min="14" max="14" width="31" style="424" hidden="1" customWidth="1"/>
    <col min="15" max="15" width="32.453125" style="424" hidden="1" customWidth="1"/>
    <col min="16" max="16" width="19.26953125" style="424" hidden="1" customWidth="1"/>
    <col min="17" max="16384" width="8.7265625" style="424"/>
  </cols>
  <sheetData>
    <row r="1" spans="2:16" ht="6" customHeight="1"/>
    <row r="2" spans="2:16" ht="7.5" customHeight="1">
      <c r="B2" s="436"/>
      <c r="C2" s="443"/>
      <c r="D2" s="444"/>
      <c r="E2" s="443"/>
      <c r="F2" s="444"/>
      <c r="G2" s="445"/>
      <c r="J2" s="435"/>
      <c r="K2" s="430"/>
      <c r="L2" s="430"/>
    </row>
    <row r="3" spans="2:16" ht="24" customHeight="1">
      <c r="B3" s="429"/>
      <c r="C3" s="446" t="s">
        <v>1400</v>
      </c>
      <c r="G3" s="447"/>
      <c r="J3" s="702" t="s">
        <v>1401</v>
      </c>
      <c r="K3" s="424" t="s">
        <v>1402</v>
      </c>
      <c r="L3" s="424" t="s">
        <v>1403</v>
      </c>
      <c r="M3" s="424" t="s">
        <v>1404</v>
      </c>
      <c r="N3" s="702" t="s">
        <v>1398</v>
      </c>
      <c r="O3" s="702" t="s">
        <v>1405</v>
      </c>
      <c r="P3" s="702"/>
    </row>
    <row r="4" spans="2:16" ht="24" customHeight="1">
      <c r="B4" s="429"/>
      <c r="C4" s="446" t="s">
        <v>1406</v>
      </c>
      <c r="G4" s="447"/>
      <c r="J4" s="702" t="s">
        <v>1407</v>
      </c>
      <c r="K4" s="424" t="s">
        <v>1408</v>
      </c>
      <c r="L4" s="424" t="s">
        <v>1409</v>
      </c>
      <c r="M4" s="424" t="s">
        <v>1410</v>
      </c>
      <c r="N4" s="703" t="s">
        <v>1411</v>
      </c>
      <c r="O4" s="702" t="s">
        <v>1412</v>
      </c>
      <c r="P4" s="702" t="s">
        <v>1413</v>
      </c>
    </row>
    <row r="5" spans="2:16" ht="20.25" customHeight="1">
      <c r="B5" s="429"/>
      <c r="C5" s="448"/>
      <c r="G5" s="447"/>
      <c r="J5" s="702" t="s">
        <v>1414</v>
      </c>
      <c r="K5" s="424" t="s">
        <v>1415</v>
      </c>
      <c r="L5" s="424" t="s">
        <v>1416</v>
      </c>
      <c r="M5" s="424" t="s">
        <v>1417</v>
      </c>
      <c r="N5" s="703" t="s">
        <v>1418</v>
      </c>
      <c r="O5" s="702" t="s">
        <v>1419</v>
      </c>
      <c r="P5" s="702" t="s">
        <v>1420</v>
      </c>
    </row>
    <row r="6" spans="2:16" ht="18.5">
      <c r="B6" s="429"/>
      <c r="C6" s="1017" t="s">
        <v>1421</v>
      </c>
      <c r="D6" s="1017"/>
      <c r="E6" s="1017"/>
      <c r="F6" s="1017"/>
      <c r="G6" s="447"/>
      <c r="J6" s="702" t="s">
        <v>1422</v>
      </c>
      <c r="L6" s="424" t="s">
        <v>1423</v>
      </c>
      <c r="M6" s="424" t="s">
        <v>1424</v>
      </c>
      <c r="N6" s="703" t="s">
        <v>1425</v>
      </c>
      <c r="O6" s="702" t="s">
        <v>1426</v>
      </c>
    </row>
    <row r="7" spans="2:16" ht="13.5" customHeight="1">
      <c r="B7" s="429"/>
      <c r="C7" s="449"/>
      <c r="G7" s="447"/>
      <c r="L7" s="424" t="s">
        <v>1427</v>
      </c>
      <c r="M7" s="424" t="s">
        <v>1428</v>
      </c>
      <c r="N7" s="703" t="s">
        <v>1429</v>
      </c>
      <c r="O7" s="702" t="s">
        <v>1430</v>
      </c>
    </row>
    <row r="8" spans="2:16" ht="25.5" customHeight="1">
      <c r="B8" s="429"/>
      <c r="C8" s="454" t="s">
        <v>1431</v>
      </c>
      <c r="D8" s="1019">
        <f>'Product Info'!D25</f>
        <v>0</v>
      </c>
      <c r="E8" s="1020"/>
      <c r="G8" s="447"/>
      <c r="L8" s="424" t="s">
        <v>1432</v>
      </c>
      <c r="N8" s="430"/>
      <c r="O8" s="702" t="s">
        <v>1433</v>
      </c>
    </row>
    <row r="9" spans="2:16" ht="13.5" customHeight="1">
      <c r="B9" s="429"/>
      <c r="C9" s="449"/>
      <c r="G9" s="447"/>
      <c r="N9" s="430"/>
      <c r="O9" s="702" t="s">
        <v>1434</v>
      </c>
    </row>
    <row r="10" spans="2:16" ht="21" customHeight="1">
      <c r="B10" s="429"/>
      <c r="C10" s="450" t="s">
        <v>1435</v>
      </c>
      <c r="D10" s="480">
        <f>'Buyer and Product Controller'!D31</f>
        <v>0</v>
      </c>
      <c r="E10" s="450" t="s">
        <v>1436</v>
      </c>
      <c r="F10" s="480">
        <f>'Buyer and Product Controller'!D187</f>
        <v>0</v>
      </c>
      <c r="G10" s="447"/>
      <c r="L10" s="434" t="s">
        <v>1437</v>
      </c>
      <c r="M10" s="424" t="s">
        <v>1438</v>
      </c>
      <c r="O10" s="702" t="s">
        <v>1439</v>
      </c>
    </row>
    <row r="11" spans="2:16" ht="30" customHeight="1">
      <c r="B11" s="429"/>
      <c r="C11" s="452" t="s">
        <v>1440</v>
      </c>
      <c r="D11" s="668"/>
      <c r="E11" s="452" t="s">
        <v>304</v>
      </c>
      <c r="F11" s="707"/>
      <c r="G11" s="447"/>
      <c r="L11" s="434" t="s">
        <v>1441</v>
      </c>
      <c r="M11" s="424" t="s">
        <v>1442</v>
      </c>
    </row>
    <row r="12" spans="2:16" ht="30" customHeight="1">
      <c r="B12" s="429"/>
      <c r="C12" s="453" t="s">
        <v>1443</v>
      </c>
      <c r="D12" s="706">
        <f>'Buyer and Product Controller'!D53</f>
        <v>0</v>
      </c>
      <c r="E12" s="454"/>
      <c r="F12" s="676"/>
      <c r="G12" s="447"/>
      <c r="L12" s="434" t="s">
        <v>1444</v>
      </c>
    </row>
    <row r="13" spans="2:16" ht="30" customHeight="1">
      <c r="B13" s="429"/>
      <c r="C13" s="453" t="s">
        <v>1445</v>
      </c>
      <c r="D13" s="1018">
        <f>'Buyer and Product Controller'!C64</f>
        <v>0</v>
      </c>
      <c r="E13" s="1018"/>
      <c r="F13" s="1018"/>
      <c r="G13" s="447"/>
      <c r="L13" s="434" t="s">
        <v>1446</v>
      </c>
      <c r="M13" s="424" t="s">
        <v>1447</v>
      </c>
    </row>
    <row r="14" spans="2:16" ht="21" customHeight="1">
      <c r="B14" s="429"/>
      <c r="C14" s="454" t="s">
        <v>1448</v>
      </c>
      <c r="D14" s="529">
        <f>'Product Info'!D31</f>
        <v>0</v>
      </c>
      <c r="E14" s="454" t="s">
        <v>1449</v>
      </c>
      <c r="F14" s="528">
        <f>'Buyer and Product Controller'!D32</f>
        <v>0</v>
      </c>
      <c r="G14" s="447"/>
      <c r="L14" s="434" t="s">
        <v>1450</v>
      </c>
    </row>
    <row r="15" spans="2:16" ht="9.65" customHeight="1">
      <c r="B15" s="429"/>
      <c r="C15" s="455"/>
      <c r="D15" s="456"/>
      <c r="E15" s="455"/>
      <c r="F15" s="456"/>
      <c r="G15" s="447"/>
      <c r="L15" s="434" t="s">
        <v>1451</v>
      </c>
    </row>
    <row r="16" spans="2:16" ht="18.5">
      <c r="B16" s="429"/>
      <c r="C16" s="1017" t="s">
        <v>1452</v>
      </c>
      <c r="D16" s="1017"/>
      <c r="E16" s="1017"/>
      <c r="F16" s="1017"/>
      <c r="G16" s="447"/>
      <c r="L16" s="434" t="s">
        <v>1453</v>
      </c>
      <c r="M16" s="424" t="s">
        <v>1454</v>
      </c>
    </row>
    <row r="17" spans="2:14" ht="9.75" customHeight="1">
      <c r="B17" s="429"/>
      <c r="C17" s="449"/>
      <c r="D17" s="424"/>
      <c r="F17" s="424"/>
      <c r="G17" s="447"/>
      <c r="L17" s="430" t="s">
        <v>1455</v>
      </c>
      <c r="M17" s="424" t="s">
        <v>1456</v>
      </c>
    </row>
    <row r="18" spans="2:14" ht="20.25" customHeight="1">
      <c r="B18" s="429"/>
      <c r="C18" s="457" t="s">
        <v>1457</v>
      </c>
      <c r="D18" s="432"/>
      <c r="E18" s="432"/>
      <c r="F18" s="432"/>
      <c r="G18" s="447"/>
      <c r="L18" s="424" t="s">
        <v>1458</v>
      </c>
      <c r="M18" s="424" t="s">
        <v>1459</v>
      </c>
    </row>
    <row r="19" spans="2:14" ht="20.25" customHeight="1">
      <c r="B19" s="429"/>
      <c r="C19" s="458" t="s">
        <v>1460</v>
      </c>
      <c r="D19" s="520">
        <f>'Product Info'!D32</f>
        <v>0</v>
      </c>
      <c r="E19" s="458" t="s">
        <v>1461</v>
      </c>
      <c r="F19" s="480">
        <f>'Product Info'!D70</f>
        <v>0</v>
      </c>
      <c r="G19" s="447"/>
      <c r="L19" s="424" t="s">
        <v>1462</v>
      </c>
      <c r="M19" s="424" t="s">
        <v>1463</v>
      </c>
    </row>
    <row r="20" spans="2:14" ht="9.75" customHeight="1">
      <c r="B20" s="429"/>
      <c r="C20" s="449"/>
      <c r="D20" s="510"/>
      <c r="F20" s="510"/>
      <c r="G20" s="447"/>
      <c r="L20" s="424" t="s">
        <v>1464</v>
      </c>
      <c r="M20" s="424" t="s">
        <v>1465</v>
      </c>
    </row>
    <row r="21" spans="2:14" s="432" customFormat="1" ht="15.5">
      <c r="B21" s="433"/>
      <c r="C21" s="459" t="s">
        <v>1466</v>
      </c>
      <c r="D21" s="511"/>
      <c r="F21" s="511"/>
      <c r="G21" s="460"/>
      <c r="L21" s="424" t="s">
        <v>1467</v>
      </c>
      <c r="M21" s="432" t="s">
        <v>1468</v>
      </c>
    </row>
    <row r="22" spans="2:14" ht="21" customHeight="1">
      <c r="B22" s="429"/>
      <c r="C22" s="461" t="s">
        <v>299</v>
      </c>
      <c r="D22" s="490" t="e">
        <f>'Buyer and Product Controller'!D111</f>
        <v>#N/A</v>
      </c>
      <c r="E22" s="462" t="s">
        <v>1469</v>
      </c>
      <c r="F22" s="479">
        <f>'Product Info'!D24</f>
        <v>0</v>
      </c>
      <c r="G22" s="447"/>
      <c r="L22" s="424" t="s">
        <v>1470</v>
      </c>
      <c r="M22" s="424" t="s">
        <v>1471</v>
      </c>
    </row>
    <row r="23" spans="2:14" ht="21" customHeight="1">
      <c r="B23" s="429"/>
      <c r="C23" s="450" t="s">
        <v>300</v>
      </c>
      <c r="D23" s="521" t="e">
        <f>'Buyer and Product Controller'!D112</f>
        <v>#N/A</v>
      </c>
      <c r="E23" s="450" t="s">
        <v>1472</v>
      </c>
      <c r="F23" s="475">
        <f>'Buyer and Product Controller'!D77</f>
        <v>0</v>
      </c>
      <c r="G23" s="447"/>
      <c r="L23" s="424" t="s">
        <v>1473</v>
      </c>
      <c r="M23" s="424" t="s">
        <v>1474</v>
      </c>
    </row>
    <row r="24" spans="2:14" ht="9.75" customHeight="1">
      <c r="B24" s="429"/>
      <c r="C24" s="449"/>
      <c r="D24" s="510"/>
      <c r="F24" s="510"/>
      <c r="G24" s="447"/>
      <c r="M24" s="424" t="s">
        <v>1475</v>
      </c>
    </row>
    <row r="25" spans="2:14" s="432" customFormat="1" ht="15.5">
      <c r="B25" s="433"/>
      <c r="C25" s="457" t="s">
        <v>1476</v>
      </c>
      <c r="D25" s="511"/>
      <c r="F25" s="511"/>
      <c r="G25" s="460"/>
      <c r="L25" s="430" t="s">
        <v>1477</v>
      </c>
      <c r="M25" s="424" t="s">
        <v>1478</v>
      </c>
      <c r="N25" s="424"/>
    </row>
    <row r="26" spans="2:14" ht="21" customHeight="1">
      <c r="B26" s="429"/>
      <c r="C26" s="458" t="s">
        <v>301</v>
      </c>
      <c r="D26" s="522">
        <f>'Buyer and Product Controller'!D113</f>
        <v>0</v>
      </c>
      <c r="E26" s="458" t="s">
        <v>302</v>
      </c>
      <c r="F26" s="474">
        <f>'Buyer and Product Controller'!D114</f>
        <v>0</v>
      </c>
      <c r="G26" s="447"/>
      <c r="L26" s="430" t="s">
        <v>1479</v>
      </c>
      <c r="M26" s="424" t="s">
        <v>1480</v>
      </c>
    </row>
    <row r="27" spans="2:14" ht="21" customHeight="1">
      <c r="B27" s="429"/>
      <c r="C27" s="503" t="s">
        <v>1481</v>
      </c>
      <c r="D27" s="523">
        <f>'Product Info'!D33</f>
        <v>0</v>
      </c>
      <c r="E27" s="504" t="s">
        <v>303</v>
      </c>
      <c r="F27" s="474">
        <f>'Buyer and Product Controller'!D115</f>
        <v>0</v>
      </c>
      <c r="G27" s="447"/>
      <c r="L27" s="430" t="s">
        <v>1482</v>
      </c>
      <c r="M27" s="424" t="s">
        <v>1483</v>
      </c>
    </row>
    <row r="28" spans="2:14" ht="21" customHeight="1">
      <c r="B28" s="429"/>
      <c r="C28" s="506"/>
      <c r="D28" s="524"/>
      <c r="E28" s="505"/>
      <c r="F28" s="512"/>
      <c r="G28" s="447"/>
      <c r="L28" s="430" t="s">
        <v>1484</v>
      </c>
    </row>
    <row r="29" spans="2:14" s="430" customFormat="1" ht="9.75" customHeight="1">
      <c r="B29" s="431"/>
      <c r="D29" s="513"/>
      <c r="F29" s="513"/>
      <c r="G29" s="463"/>
      <c r="L29" s="430" t="s">
        <v>1485</v>
      </c>
      <c r="M29" s="430" t="s">
        <v>1486</v>
      </c>
    </row>
    <row r="30" spans="2:14" s="430" customFormat="1" ht="21" customHeight="1">
      <c r="B30" s="431"/>
      <c r="C30" s="464" t="s">
        <v>1487</v>
      </c>
      <c r="D30" s="511"/>
      <c r="E30" s="432"/>
      <c r="F30" s="511"/>
      <c r="G30" s="463"/>
      <c r="L30" s="430" t="s">
        <v>1488</v>
      </c>
      <c r="M30" s="430" t="s">
        <v>1489</v>
      </c>
    </row>
    <row r="31" spans="2:14" s="430" customFormat="1" ht="21" customHeight="1">
      <c r="B31" s="431"/>
      <c r="C31" s="450" t="s">
        <v>1490</v>
      </c>
      <c r="D31" s="525"/>
      <c r="E31" s="450" t="s">
        <v>1490</v>
      </c>
      <c r="F31" s="514">
        <f>'Product Info'!D17</f>
        <v>0</v>
      </c>
      <c r="G31" s="463"/>
      <c r="L31" s="430" t="s">
        <v>1491</v>
      </c>
      <c r="M31" s="430" t="s">
        <v>1492</v>
      </c>
    </row>
    <row r="32" spans="2:14" s="430" customFormat="1" ht="21" customHeight="1">
      <c r="B32" s="431"/>
      <c r="C32" s="450" t="s">
        <v>1493</v>
      </c>
      <c r="D32" s="526">
        <f>'Product Info'!D128</f>
        <v>0</v>
      </c>
      <c r="E32" s="450" t="s">
        <v>1494</v>
      </c>
      <c r="F32" s="515">
        <f>'Product Info'!D132</f>
        <v>0</v>
      </c>
      <c r="G32" s="463"/>
      <c r="L32" s="430" t="s">
        <v>1495</v>
      </c>
      <c r="M32" s="430" t="s">
        <v>1496</v>
      </c>
    </row>
    <row r="33" spans="2:13" s="430" customFormat="1" ht="9.75" customHeight="1">
      <c r="B33" s="431"/>
      <c r="D33" s="513"/>
      <c r="F33" s="513"/>
      <c r="G33" s="463"/>
      <c r="L33" s="424" t="s">
        <v>1497</v>
      </c>
      <c r="M33" s="430" t="s">
        <v>1498</v>
      </c>
    </row>
    <row r="34" spans="2:13" s="430" customFormat="1" ht="21" customHeight="1">
      <c r="B34" s="431"/>
      <c r="C34" s="464" t="s">
        <v>1499</v>
      </c>
      <c r="D34" s="513"/>
      <c r="F34" s="513"/>
      <c r="G34" s="463"/>
      <c r="L34" s="424" t="s">
        <v>1500</v>
      </c>
      <c r="M34" s="430" t="s">
        <v>1501</v>
      </c>
    </row>
    <row r="35" spans="2:13" s="430" customFormat="1" ht="21" customHeight="1">
      <c r="B35" s="431"/>
      <c r="C35" s="450" t="s">
        <v>305</v>
      </c>
      <c r="D35" s="516">
        <f>'Buyer and Product Controller'!D118</f>
        <v>0</v>
      </c>
      <c r="E35" s="450" t="s">
        <v>1502</v>
      </c>
      <c r="F35" s="516" t="e">
        <f>'Buyer and Product Controller'!#REF!</f>
        <v>#REF!</v>
      </c>
      <c r="G35" s="463"/>
      <c r="L35" s="424" t="s">
        <v>1503</v>
      </c>
      <c r="M35" s="430" t="s">
        <v>1504</v>
      </c>
    </row>
    <row r="36" spans="2:13" s="430" customFormat="1" ht="21" customHeight="1">
      <c r="B36" s="431"/>
      <c r="C36" s="465"/>
      <c r="D36" s="527"/>
      <c r="E36" s="450" t="s">
        <v>1505</v>
      </c>
      <c r="F36" s="516" t="e">
        <f>'Buyer and Product Controller'!#REF!</f>
        <v>#REF!</v>
      </c>
      <c r="G36" s="463"/>
      <c r="L36" s="424" t="s">
        <v>1506</v>
      </c>
      <c r="M36" s="430" t="s">
        <v>1507</v>
      </c>
    </row>
    <row r="37" spans="2:13" s="430" customFormat="1" ht="21" customHeight="1">
      <c r="B37" s="431"/>
      <c r="C37" s="508" t="s">
        <v>1359</v>
      </c>
      <c r="D37" s="510"/>
      <c r="E37" s="508" t="s">
        <v>1360</v>
      </c>
      <c r="F37" s="517"/>
      <c r="G37" s="463"/>
      <c r="L37" s="424" t="s">
        <v>1508</v>
      </c>
    </row>
    <row r="38" spans="2:13" s="430" customFormat="1" ht="21" customHeight="1">
      <c r="B38" s="431"/>
      <c r="C38" s="509" t="s">
        <v>1361</v>
      </c>
      <c r="D38" s="519">
        <f>'Buyer and Product Controller'!D139</f>
        <v>0</v>
      </c>
      <c r="E38" s="509" t="s">
        <v>331</v>
      </c>
      <c r="F38" s="518">
        <f>'Buyer and Product Controller'!D148</f>
        <v>0</v>
      </c>
      <c r="G38" s="463"/>
      <c r="L38" s="424" t="s">
        <v>1509</v>
      </c>
    </row>
    <row r="39" spans="2:13" s="430" customFormat="1" ht="21" customHeight="1">
      <c r="B39" s="431"/>
      <c r="C39" s="509" t="s">
        <v>1362</v>
      </c>
      <c r="D39" s="519">
        <f>'Buyer and Product Controller'!D140</f>
        <v>0</v>
      </c>
      <c r="E39" s="509" t="s">
        <v>332</v>
      </c>
      <c r="F39" s="518">
        <f>'Buyer and Product Controller'!D149</f>
        <v>0</v>
      </c>
      <c r="G39" s="463"/>
      <c r="L39" s="424" t="s">
        <v>1510</v>
      </c>
    </row>
    <row r="40" spans="2:13" s="430" customFormat="1" ht="21" customHeight="1">
      <c r="B40" s="431"/>
      <c r="C40" s="509" t="s">
        <v>1363</v>
      </c>
      <c r="D40" s="519">
        <f>'Buyer and Product Controller'!D141</f>
        <v>0</v>
      </c>
      <c r="E40" s="509" t="s">
        <v>333</v>
      </c>
      <c r="F40" s="519">
        <f>'Buyer and Product Controller'!D150</f>
        <v>0</v>
      </c>
      <c r="G40" s="463"/>
      <c r="L40" s="424" t="s">
        <v>1511</v>
      </c>
    </row>
    <row r="41" spans="2:13" s="430" customFormat="1" ht="21" customHeight="1">
      <c r="B41" s="431"/>
      <c r="C41" s="455"/>
      <c r="D41" s="466"/>
      <c r="E41" s="509" t="s">
        <v>1512</v>
      </c>
      <c r="F41" s="519">
        <f>'Buyer and Product Controller'!D152</f>
        <v>0</v>
      </c>
      <c r="G41" s="463"/>
      <c r="L41" s="424" t="s">
        <v>1513</v>
      </c>
    </row>
    <row r="42" spans="2:13" ht="21" customHeight="1">
      <c r="B42" s="429"/>
      <c r="G42" s="447"/>
      <c r="H42" s="428"/>
      <c r="I42" s="428"/>
      <c r="J42" s="427"/>
      <c r="L42" s="424" t="s">
        <v>1514</v>
      </c>
      <c r="M42" s="424" t="s">
        <v>1515</v>
      </c>
    </row>
    <row r="43" spans="2:13">
      <c r="B43" s="426"/>
      <c r="C43" s="467"/>
      <c r="D43" s="468"/>
      <c r="E43" s="467"/>
      <c r="F43" s="468"/>
      <c r="G43" s="469"/>
      <c r="L43" s="424" t="s">
        <v>1516</v>
      </c>
      <c r="M43" s="424" t="s">
        <v>1517</v>
      </c>
    </row>
    <row r="44" spans="2:13">
      <c r="M44" s="424" t="s">
        <v>1518</v>
      </c>
    </row>
    <row r="45" spans="2:13">
      <c r="D45" s="424"/>
      <c r="F45" s="424"/>
      <c r="M45" s="424" t="s">
        <v>1519</v>
      </c>
    </row>
    <row r="46" spans="2:13">
      <c r="B46" s="436"/>
      <c r="C46" s="443"/>
      <c r="D46" s="443"/>
      <c r="E46" s="443"/>
      <c r="F46" s="443"/>
      <c r="G46" s="445"/>
      <c r="M46" s="424" t="s">
        <v>1520</v>
      </c>
    </row>
    <row r="47" spans="2:13" ht="19.5">
      <c r="B47" s="429"/>
      <c r="C47" s="446" t="s">
        <v>1400</v>
      </c>
      <c r="D47" s="424"/>
      <c r="F47" s="424"/>
      <c r="G47" s="447"/>
      <c r="M47" s="424" t="s">
        <v>1521</v>
      </c>
    </row>
    <row r="48" spans="2:13" ht="19.5">
      <c r="B48" s="429"/>
      <c r="C48" s="446" t="s">
        <v>1522</v>
      </c>
      <c r="D48" s="424"/>
      <c r="F48" s="424"/>
      <c r="G48" s="447"/>
      <c r="M48" s="424" t="s">
        <v>1523</v>
      </c>
    </row>
    <row r="49" spans="1:13">
      <c r="B49" s="429"/>
      <c r="C49" s="470"/>
      <c r="D49" s="424"/>
      <c r="E49" s="471"/>
      <c r="F49" s="424"/>
      <c r="G49" s="447"/>
      <c r="M49" s="424" t="s">
        <v>1524</v>
      </c>
    </row>
    <row r="50" spans="1:13">
      <c r="B50" s="429"/>
      <c r="D50" s="424"/>
      <c r="F50" s="424"/>
      <c r="G50" s="447"/>
      <c r="M50" s="424" t="s">
        <v>1525</v>
      </c>
    </row>
    <row r="51" spans="1:13" ht="18.5">
      <c r="B51" s="429"/>
      <c r="C51" s="1017" t="s">
        <v>1452</v>
      </c>
      <c r="D51" s="1017"/>
      <c r="E51" s="1017"/>
      <c r="F51" s="1017"/>
      <c r="G51" s="447"/>
      <c r="M51" s="424" t="s">
        <v>1526</v>
      </c>
    </row>
    <row r="52" spans="1:13" ht="18.5">
      <c r="B52" s="429"/>
      <c r="C52" s="449"/>
      <c r="D52" s="424"/>
      <c r="F52" s="424"/>
      <c r="G52" s="447"/>
      <c r="M52" s="424" t="s">
        <v>1527</v>
      </c>
    </row>
    <row r="53" spans="1:13" ht="15.5">
      <c r="A53" s="432"/>
      <c r="B53" s="433"/>
      <c r="C53" s="464" t="s">
        <v>1528</v>
      </c>
      <c r="D53" s="432"/>
      <c r="E53" s="432"/>
      <c r="F53" s="432"/>
      <c r="G53" s="460"/>
      <c r="H53" s="432"/>
      <c r="M53" s="424" t="s">
        <v>1529</v>
      </c>
    </row>
    <row r="54" spans="1:13">
      <c r="B54" s="429"/>
      <c r="C54" s="458" t="s">
        <v>1530</v>
      </c>
      <c r="D54" s="746">
        <f>'Product Info'!D42</f>
        <v>0</v>
      </c>
      <c r="E54" s="458" t="s">
        <v>1531</v>
      </c>
      <c r="F54" s="746">
        <f>'Product Info'!D41</f>
        <v>0</v>
      </c>
      <c r="G54" s="447"/>
      <c r="M54" s="424" t="s">
        <v>1532</v>
      </c>
    </row>
    <row r="55" spans="1:13">
      <c r="A55" s="430"/>
      <c r="B55" s="431"/>
      <c r="C55" s="430"/>
      <c r="D55" s="430"/>
      <c r="E55" s="430"/>
      <c r="F55" s="430"/>
      <c r="G55" s="463"/>
      <c r="H55" s="430"/>
      <c r="M55" s="424" t="s">
        <v>1533</v>
      </c>
    </row>
    <row r="56" spans="1:13" ht="15.5">
      <c r="A56" s="430"/>
      <c r="B56" s="431"/>
      <c r="C56" s="464" t="s">
        <v>1534</v>
      </c>
      <c r="D56" s="430"/>
      <c r="E56" s="430"/>
      <c r="F56" s="430"/>
      <c r="G56" s="463"/>
      <c r="H56" s="430"/>
      <c r="M56" s="424" t="s">
        <v>1535</v>
      </c>
    </row>
    <row r="57" spans="1:13">
      <c r="B57" s="429"/>
      <c r="C57" s="458" t="s">
        <v>1536</v>
      </c>
      <c r="D57" s="472">
        <f>'Product Info'!D28</f>
        <v>0</v>
      </c>
      <c r="E57" s="458" t="s">
        <v>1537</v>
      </c>
      <c r="F57" s="473">
        <f>'Product Info'!D29</f>
        <v>0</v>
      </c>
      <c r="G57" s="447"/>
      <c r="M57" s="424" t="s">
        <v>1538</v>
      </c>
    </row>
    <row r="58" spans="1:13">
      <c r="B58" s="429"/>
      <c r="C58" s="458" t="s">
        <v>1539</v>
      </c>
      <c r="D58" s="474">
        <f>'Product Info'!D35</f>
        <v>0</v>
      </c>
      <c r="E58" s="458" t="s">
        <v>1540</v>
      </c>
      <c r="F58" s="475">
        <f>'Product Info'!D30</f>
        <v>0</v>
      </c>
      <c r="G58" s="447"/>
      <c r="M58" s="424" t="s">
        <v>1541</v>
      </c>
    </row>
    <row r="59" spans="1:13">
      <c r="B59" s="429"/>
      <c r="C59" s="458" t="s">
        <v>1542</v>
      </c>
      <c r="D59" s="474">
        <f>'Product Info'!D62</f>
        <v>0</v>
      </c>
      <c r="E59" s="476"/>
      <c r="F59" s="476"/>
      <c r="G59" s="447"/>
      <c r="M59" s="424" t="s">
        <v>1543</v>
      </c>
    </row>
    <row r="60" spans="1:13">
      <c r="B60" s="429"/>
      <c r="D60" s="424"/>
      <c r="F60" s="424"/>
      <c r="G60" s="447"/>
      <c r="M60" s="424" t="s">
        <v>1544</v>
      </c>
    </row>
    <row r="61" spans="1:13" ht="15.5">
      <c r="A61" s="432"/>
      <c r="B61" s="433"/>
      <c r="C61" s="464" t="s">
        <v>1545</v>
      </c>
      <c r="D61" s="432"/>
      <c r="E61" s="432"/>
      <c r="F61" s="432"/>
      <c r="G61" s="460"/>
      <c r="H61" s="432"/>
      <c r="M61" s="424" t="s">
        <v>1546</v>
      </c>
    </row>
    <row r="62" spans="1:13">
      <c r="A62" s="437"/>
      <c r="B62" s="438"/>
      <c r="C62" s="450" t="s">
        <v>1547</v>
      </c>
      <c r="D62" s="477">
        <f>'Product Info'!D45/10</f>
        <v>0</v>
      </c>
      <c r="E62" s="450" t="s">
        <v>1548</v>
      </c>
      <c r="F62" s="477">
        <f>'Product Info'!D44/10</f>
        <v>0</v>
      </c>
      <c r="G62" s="478"/>
      <c r="H62" s="437"/>
      <c r="M62" s="424" t="s">
        <v>1549</v>
      </c>
    </row>
    <row r="63" spans="1:13">
      <c r="A63" s="437"/>
      <c r="B63" s="438"/>
      <c r="C63" s="450" t="s">
        <v>1550</v>
      </c>
      <c r="D63" s="477">
        <f>'Product Info'!D46/10</f>
        <v>0</v>
      </c>
      <c r="E63" s="450" t="s">
        <v>1551</v>
      </c>
      <c r="F63" s="479">
        <f>'Product Info'!D47</f>
        <v>0</v>
      </c>
      <c r="G63" s="478"/>
      <c r="H63" s="437"/>
      <c r="M63" s="424" t="s">
        <v>1552</v>
      </c>
    </row>
    <row r="64" spans="1:13">
      <c r="A64" s="437"/>
      <c r="B64" s="438"/>
      <c r="C64" s="450" t="s">
        <v>1553</v>
      </c>
      <c r="D64" s="479">
        <f>'Product Info'!D29</f>
        <v>0</v>
      </c>
      <c r="E64" s="450" t="s">
        <v>1554</v>
      </c>
      <c r="F64" s="480">
        <f>'Product Info'!D59</f>
        <v>0</v>
      </c>
      <c r="G64" s="478"/>
      <c r="H64" s="437"/>
      <c r="M64" s="424" t="s">
        <v>1555</v>
      </c>
    </row>
    <row r="65" spans="1:13">
      <c r="A65" s="437"/>
      <c r="B65" s="438"/>
      <c r="C65" s="450" t="s">
        <v>1556</v>
      </c>
      <c r="D65" s="480">
        <f>'Product Info'!D60</f>
        <v>0</v>
      </c>
      <c r="E65" s="450" t="s">
        <v>1557</v>
      </c>
      <c r="F65" s="481">
        <f>'Product Info'!D61</f>
        <v>0</v>
      </c>
      <c r="G65" s="478"/>
      <c r="H65" s="437"/>
      <c r="M65" s="424" t="s">
        <v>1558</v>
      </c>
    </row>
    <row r="66" spans="1:13" ht="29">
      <c r="A66" s="437"/>
      <c r="B66" s="438"/>
      <c r="C66" s="450" t="s">
        <v>1559</v>
      </c>
      <c r="D66" s="477">
        <f>'Product Info'!D53/10</f>
        <v>0</v>
      </c>
      <c r="E66" s="450" t="s">
        <v>1560</v>
      </c>
      <c r="F66" s="477">
        <f>'Product Info'!D54/10</f>
        <v>0</v>
      </c>
      <c r="G66" s="478"/>
      <c r="H66" s="437"/>
      <c r="M66" s="424" t="s">
        <v>1561</v>
      </c>
    </row>
    <row r="67" spans="1:13" ht="29">
      <c r="A67" s="437"/>
      <c r="B67" s="438"/>
      <c r="C67" s="450" t="s">
        <v>1562</v>
      </c>
      <c r="D67" s="477">
        <f>'Product Info'!D55/10</f>
        <v>0</v>
      </c>
      <c r="E67" s="450" t="s">
        <v>1563</v>
      </c>
      <c r="F67" s="479">
        <f>'Product Info'!D56</f>
        <v>0</v>
      </c>
      <c r="G67" s="478"/>
      <c r="H67" s="437"/>
      <c r="M67" s="424" t="s">
        <v>1564</v>
      </c>
    </row>
    <row r="68" spans="1:13">
      <c r="A68" s="437"/>
      <c r="B68" s="438"/>
      <c r="C68" s="450" t="s">
        <v>1565</v>
      </c>
      <c r="D68" s="451"/>
      <c r="E68" s="482"/>
      <c r="F68" s="483"/>
      <c r="G68" s="478"/>
      <c r="H68" s="437"/>
      <c r="M68" s="424" t="s">
        <v>1566</v>
      </c>
    </row>
    <row r="69" spans="1:13">
      <c r="A69" s="437"/>
      <c r="B69" s="438"/>
      <c r="C69" s="450" t="s">
        <v>1567</v>
      </c>
      <c r="D69" s="477">
        <f>'Product Info'!D50/10</f>
        <v>0</v>
      </c>
      <c r="E69" s="450" t="s">
        <v>1568</v>
      </c>
      <c r="F69" s="477">
        <f>'Product Info'!D49/10</f>
        <v>0</v>
      </c>
      <c r="G69" s="478"/>
      <c r="H69" s="437"/>
      <c r="M69" s="424" t="s">
        <v>1569</v>
      </c>
    </row>
    <row r="70" spans="1:13">
      <c r="A70" s="437"/>
      <c r="B70" s="438"/>
      <c r="C70" s="450" t="s">
        <v>1570</v>
      </c>
      <c r="D70" s="477">
        <f>'Product Info'!D51/10</f>
        <v>0</v>
      </c>
      <c r="E70" s="484"/>
      <c r="F70" s="483"/>
      <c r="G70" s="478"/>
      <c r="H70" s="437"/>
      <c r="M70" s="424" t="s">
        <v>1571</v>
      </c>
    </row>
    <row r="71" spans="1:13">
      <c r="B71" s="429"/>
      <c r="D71" s="424"/>
      <c r="F71" s="424"/>
      <c r="G71" s="447"/>
      <c r="M71" s="424" t="s">
        <v>1572</v>
      </c>
    </row>
    <row r="72" spans="1:13" ht="15.5">
      <c r="A72" s="432"/>
      <c r="B72" s="433"/>
      <c r="C72" s="464" t="s">
        <v>1573</v>
      </c>
      <c r="D72" s="432"/>
      <c r="E72" s="432"/>
      <c r="F72" s="432"/>
      <c r="G72" s="460"/>
      <c r="H72" s="432"/>
      <c r="M72" s="424" t="s">
        <v>1574</v>
      </c>
    </row>
    <row r="73" spans="1:13" ht="29">
      <c r="B73" s="429"/>
      <c r="C73" s="458" t="s">
        <v>1575</v>
      </c>
      <c r="D73" s="480">
        <f>'Product Info'!D104</f>
        <v>0</v>
      </c>
      <c r="E73" s="485" t="s">
        <v>1576</v>
      </c>
      <c r="F73" s="486">
        <f>'Product Info'!D114</f>
        <v>0</v>
      </c>
      <c r="G73" s="447"/>
      <c r="M73" s="424" t="s">
        <v>1577</v>
      </c>
    </row>
    <row r="74" spans="1:13">
      <c r="B74" s="429"/>
      <c r="C74" s="458" t="s">
        <v>1578</v>
      </c>
      <c r="D74" s="487">
        <f>'Product Info'!D106</f>
        <v>0</v>
      </c>
      <c r="E74" s="488" t="s">
        <v>1579</v>
      </c>
      <c r="F74" s="489">
        <f>'Product Info'!D115</f>
        <v>0</v>
      </c>
      <c r="G74" s="447"/>
      <c r="M74" s="424" t="s">
        <v>1580</v>
      </c>
    </row>
    <row r="75" spans="1:13">
      <c r="B75" s="429"/>
      <c r="C75" s="458" t="s">
        <v>1581</v>
      </c>
      <c r="D75" s="487">
        <f>'Product Info'!D107</f>
        <v>0</v>
      </c>
      <c r="E75" s="488" t="s">
        <v>1582</v>
      </c>
      <c r="F75" s="490">
        <f>'Product Info'!D116</f>
        <v>0</v>
      </c>
      <c r="G75" s="447"/>
      <c r="M75" s="424" t="s">
        <v>1583</v>
      </c>
    </row>
    <row r="76" spans="1:13">
      <c r="B76" s="429"/>
      <c r="C76" s="458" t="s">
        <v>1584</v>
      </c>
      <c r="D76" s="487">
        <f>'Product Info'!D110</f>
        <v>0</v>
      </c>
      <c r="E76" s="488" t="s">
        <v>1585</v>
      </c>
      <c r="F76" s="489">
        <f>'Product Info'!D117</f>
        <v>0</v>
      </c>
      <c r="G76" s="447"/>
      <c r="M76" s="424" t="s">
        <v>1586</v>
      </c>
    </row>
    <row r="77" spans="1:13">
      <c r="B77" s="429"/>
      <c r="C77" s="458" t="s">
        <v>1587</v>
      </c>
      <c r="D77" s="487">
        <f>'Product Info'!D108</f>
        <v>0</v>
      </c>
      <c r="E77" s="488" t="s">
        <v>1588</v>
      </c>
      <c r="F77" s="489">
        <f>'Product Info'!D118</f>
        <v>0</v>
      </c>
      <c r="G77" s="447"/>
      <c r="M77" s="424" t="s">
        <v>1589</v>
      </c>
    </row>
    <row r="78" spans="1:13">
      <c r="B78" s="429"/>
      <c r="C78" s="458" t="s">
        <v>1590</v>
      </c>
      <c r="D78" s="480">
        <f>'Product Info'!D109</f>
        <v>0</v>
      </c>
      <c r="E78" s="491" t="s">
        <v>1591</v>
      </c>
      <c r="F78" s="492">
        <f>'Product Info'!D122</f>
        <v>0</v>
      </c>
      <c r="G78" s="447"/>
      <c r="M78" s="424" t="s">
        <v>1592</v>
      </c>
    </row>
    <row r="79" spans="1:13" ht="29">
      <c r="B79" s="429"/>
      <c r="C79" s="458" t="s">
        <v>1593</v>
      </c>
      <c r="D79" s="480">
        <f>'Product Info'!D105</f>
        <v>0</v>
      </c>
      <c r="E79" s="458" t="s">
        <v>1594</v>
      </c>
      <c r="F79" s="493">
        <f>'Product Info'!D123</f>
        <v>0</v>
      </c>
      <c r="G79" s="447"/>
      <c r="M79" s="424" t="s">
        <v>1595</v>
      </c>
    </row>
    <row r="80" spans="1:13">
      <c r="B80" s="426"/>
      <c r="C80" s="467"/>
      <c r="D80" s="467"/>
      <c r="E80" s="467"/>
      <c r="F80" s="467"/>
      <c r="G80" s="469"/>
      <c r="M80" s="424" t="s">
        <v>1596</v>
      </c>
    </row>
    <row r="81" spans="4:13">
      <c r="D81" s="424"/>
      <c r="F81" s="424"/>
      <c r="M81" s="424" t="s">
        <v>1597</v>
      </c>
    </row>
    <row r="82" spans="4:13">
      <c r="M82" s="424" t="s">
        <v>1598</v>
      </c>
    </row>
    <row r="83" spans="4:13">
      <c r="M83" s="424" t="s">
        <v>1599</v>
      </c>
    </row>
    <row r="84" spans="4:13">
      <c r="M84" s="424" t="s">
        <v>1600</v>
      </c>
    </row>
    <row r="85" spans="4:13">
      <c r="M85" s="424" t="s">
        <v>1601</v>
      </c>
    </row>
    <row r="86" spans="4:13">
      <c r="M86" s="424" t="s">
        <v>1602</v>
      </c>
    </row>
    <row r="87" spans="4:13">
      <c r="M87" s="424" t="s">
        <v>1603</v>
      </c>
    </row>
    <row r="88" spans="4:13">
      <c r="M88" s="424" t="s">
        <v>1604</v>
      </c>
    </row>
    <row r="89" spans="4:13">
      <c r="M89" s="424" t="s">
        <v>1605</v>
      </c>
    </row>
    <row r="90" spans="4:13">
      <c r="M90" s="424" t="s">
        <v>1606</v>
      </c>
    </row>
    <row r="91" spans="4:13">
      <c r="M91" s="424" t="s">
        <v>1607</v>
      </c>
    </row>
    <row r="92" spans="4:13">
      <c r="M92" s="424" t="s">
        <v>1608</v>
      </c>
    </row>
    <row r="93" spans="4:13">
      <c r="M93" s="424" t="s">
        <v>1609</v>
      </c>
    </row>
    <row r="94" spans="4:13">
      <c r="M94" s="424" t="s">
        <v>1610</v>
      </c>
    </row>
    <row r="95" spans="4:13">
      <c r="M95" s="424" t="s">
        <v>1611</v>
      </c>
    </row>
    <row r="96" spans="4:13">
      <c r="M96" s="424" t="s">
        <v>1612</v>
      </c>
    </row>
    <row r="97" spans="13:13">
      <c r="M97" s="424" t="s">
        <v>1613</v>
      </c>
    </row>
    <row r="98" spans="13:13">
      <c r="M98" s="424" t="s">
        <v>1614</v>
      </c>
    </row>
    <row r="99" spans="13:13">
      <c r="M99" s="424" t="s">
        <v>1615</v>
      </c>
    </row>
    <row r="100" spans="13:13">
      <c r="M100" s="424" t="s">
        <v>1616</v>
      </c>
    </row>
    <row r="101" spans="13:13">
      <c r="M101" s="424" t="s">
        <v>1617</v>
      </c>
    </row>
    <row r="102" spans="13:13">
      <c r="M102" s="424" t="s">
        <v>1618</v>
      </c>
    </row>
    <row r="103" spans="13:13">
      <c r="M103" s="424" t="s">
        <v>1619</v>
      </c>
    </row>
    <row r="104" spans="13:13">
      <c r="M104" s="424" t="s">
        <v>1620</v>
      </c>
    </row>
    <row r="105" spans="13:13">
      <c r="M105" s="424" t="s">
        <v>1621</v>
      </c>
    </row>
    <row r="106" spans="13:13">
      <c r="M106" s="424" t="s">
        <v>1622</v>
      </c>
    </row>
    <row r="107" spans="13:13">
      <c r="M107" s="424" t="s">
        <v>1623</v>
      </c>
    </row>
    <row r="108" spans="13:13">
      <c r="M108" s="424" t="s">
        <v>1624</v>
      </c>
    </row>
    <row r="109" spans="13:13">
      <c r="M109" s="424" t="s">
        <v>1625</v>
      </c>
    </row>
    <row r="110" spans="13:13">
      <c r="M110" s="424" t="s">
        <v>1626</v>
      </c>
    </row>
    <row r="111" spans="13:13">
      <c r="M111" s="424" t="s">
        <v>1627</v>
      </c>
    </row>
    <row r="112" spans="13:13">
      <c r="M112" s="424" t="s">
        <v>1628</v>
      </c>
    </row>
    <row r="113" spans="13:13">
      <c r="M113" s="424" t="s">
        <v>1629</v>
      </c>
    </row>
    <row r="114" spans="13:13">
      <c r="M114" s="424" t="s">
        <v>1630</v>
      </c>
    </row>
    <row r="115" spans="13:13">
      <c r="M115" s="424" t="s">
        <v>1631</v>
      </c>
    </row>
    <row r="116" spans="13:13">
      <c r="M116" s="424" t="s">
        <v>1632</v>
      </c>
    </row>
    <row r="117" spans="13:13">
      <c r="M117" s="424" t="s">
        <v>1633</v>
      </c>
    </row>
    <row r="118" spans="13:13">
      <c r="M118" s="424" t="s">
        <v>1634</v>
      </c>
    </row>
    <row r="119" spans="13:13">
      <c r="M119" s="424" t="s">
        <v>1635</v>
      </c>
    </row>
    <row r="120" spans="13:13">
      <c r="M120" s="424" t="s">
        <v>1636</v>
      </c>
    </row>
    <row r="121" spans="13:13">
      <c r="M121" s="424" t="s">
        <v>1637</v>
      </c>
    </row>
    <row r="122" spans="13:13">
      <c r="M122" s="424" t="s">
        <v>1638</v>
      </c>
    </row>
    <row r="123" spans="13:13">
      <c r="M123" s="424" t="s">
        <v>1639</v>
      </c>
    </row>
    <row r="124" spans="13:13">
      <c r="M124" s="424" t="s">
        <v>1640</v>
      </c>
    </row>
    <row r="125" spans="13:13">
      <c r="M125" s="424" t="s">
        <v>1641</v>
      </c>
    </row>
    <row r="126" spans="13:13">
      <c r="M126" s="424" t="s">
        <v>1642</v>
      </c>
    </row>
    <row r="127" spans="13:13">
      <c r="M127" s="424" t="s">
        <v>1643</v>
      </c>
    </row>
    <row r="128" spans="13:13">
      <c r="M128" s="424" t="s">
        <v>1644</v>
      </c>
    </row>
    <row r="129" spans="13:13">
      <c r="M129" s="424" t="s">
        <v>1645</v>
      </c>
    </row>
    <row r="130" spans="13:13">
      <c r="M130" s="424" t="s">
        <v>1646</v>
      </c>
    </row>
    <row r="131" spans="13:13">
      <c r="M131" s="424" t="s">
        <v>1647</v>
      </c>
    </row>
    <row r="132" spans="13:13">
      <c r="M132" s="424" t="s">
        <v>1648</v>
      </c>
    </row>
    <row r="133" spans="13:13">
      <c r="M133" s="424" t="s">
        <v>1649</v>
      </c>
    </row>
    <row r="134" spans="13:13">
      <c r="M134" s="424" t="s">
        <v>1650</v>
      </c>
    </row>
    <row r="135" spans="13:13">
      <c r="M135" s="424" t="s">
        <v>1651</v>
      </c>
    </row>
    <row r="136" spans="13:13">
      <c r="M136" s="424" t="s">
        <v>1652</v>
      </c>
    </row>
    <row r="137" spans="13:13">
      <c r="M137" s="424" t="s">
        <v>1653</v>
      </c>
    </row>
    <row r="138" spans="13:13">
      <c r="M138" s="424" t="s">
        <v>1654</v>
      </c>
    </row>
    <row r="139" spans="13:13">
      <c r="M139" s="424" t="s">
        <v>1655</v>
      </c>
    </row>
    <row r="140" spans="13:13">
      <c r="M140" s="424" t="s">
        <v>1656</v>
      </c>
    </row>
    <row r="141" spans="13:13">
      <c r="M141" s="424" t="s">
        <v>1657</v>
      </c>
    </row>
    <row r="142" spans="13:13">
      <c r="M142" s="424" t="s">
        <v>1658</v>
      </c>
    </row>
    <row r="143" spans="13:13">
      <c r="M143" s="424" t="s">
        <v>1659</v>
      </c>
    </row>
    <row r="144" spans="13:13">
      <c r="M144" s="424" t="s">
        <v>1660</v>
      </c>
    </row>
    <row r="145" spans="13:13">
      <c r="M145" s="424" t="s">
        <v>1661</v>
      </c>
    </row>
    <row r="146" spans="13:13">
      <c r="M146" s="424" t="s">
        <v>1662</v>
      </c>
    </row>
    <row r="147" spans="13:13">
      <c r="M147" s="424" t="s">
        <v>1663</v>
      </c>
    </row>
    <row r="148" spans="13:13">
      <c r="M148" s="424" t="s">
        <v>1664</v>
      </c>
    </row>
    <row r="149" spans="13:13">
      <c r="M149" s="424" t="s">
        <v>1665</v>
      </c>
    </row>
    <row r="150" spans="13:13">
      <c r="M150" s="424" t="s">
        <v>1666</v>
      </c>
    </row>
    <row r="151" spans="13:13">
      <c r="M151" s="424" t="s">
        <v>1667</v>
      </c>
    </row>
    <row r="152" spans="13:13">
      <c r="M152" s="424" t="s">
        <v>1668</v>
      </c>
    </row>
    <row r="153" spans="13:13">
      <c r="M153" s="424" t="s">
        <v>1669</v>
      </c>
    </row>
    <row r="154" spans="13:13">
      <c r="M154" s="424" t="s">
        <v>1670</v>
      </c>
    </row>
    <row r="155" spans="13:13">
      <c r="M155" s="424" t="s">
        <v>1671</v>
      </c>
    </row>
    <row r="156" spans="13:13">
      <c r="M156" s="424" t="s">
        <v>1672</v>
      </c>
    </row>
    <row r="157" spans="13:13">
      <c r="M157" s="424" t="s">
        <v>1673</v>
      </c>
    </row>
    <row r="158" spans="13:13">
      <c r="M158" s="424" t="s">
        <v>1674</v>
      </c>
    </row>
    <row r="159" spans="13:13">
      <c r="M159" s="424" t="s">
        <v>1675</v>
      </c>
    </row>
    <row r="160" spans="13:13">
      <c r="M160" s="424" t="s">
        <v>1676</v>
      </c>
    </row>
    <row r="161" spans="13:13">
      <c r="M161" s="424" t="s">
        <v>1677</v>
      </c>
    </row>
    <row r="162" spans="13:13">
      <c r="M162" s="424" t="s">
        <v>1678</v>
      </c>
    </row>
    <row r="163" spans="13:13">
      <c r="M163" s="424" t="s">
        <v>1679</v>
      </c>
    </row>
    <row r="164" spans="13:13">
      <c r="M164" s="424" t="s">
        <v>1680</v>
      </c>
    </row>
    <row r="165" spans="13:13">
      <c r="M165" s="424" t="s">
        <v>1681</v>
      </c>
    </row>
    <row r="166" spans="13:13">
      <c r="M166" s="424" t="s">
        <v>1682</v>
      </c>
    </row>
    <row r="167" spans="13:13">
      <c r="M167" s="424" t="s">
        <v>1683</v>
      </c>
    </row>
    <row r="168" spans="13:13">
      <c r="M168" s="424" t="s">
        <v>1684</v>
      </c>
    </row>
    <row r="169" spans="13:13">
      <c r="M169" s="424" t="s">
        <v>1685</v>
      </c>
    </row>
    <row r="170" spans="13:13">
      <c r="M170" s="424" t="s">
        <v>1686</v>
      </c>
    </row>
    <row r="171" spans="13:13">
      <c r="M171" s="424" t="s">
        <v>1687</v>
      </c>
    </row>
    <row r="172" spans="13:13">
      <c r="M172" s="424" t="s">
        <v>1688</v>
      </c>
    </row>
    <row r="173" spans="13:13">
      <c r="M173" s="424" t="s">
        <v>1689</v>
      </c>
    </row>
    <row r="174" spans="13:13">
      <c r="M174" s="424" t="s">
        <v>1690</v>
      </c>
    </row>
    <row r="175" spans="13:13">
      <c r="M175" s="424" t="s">
        <v>1691</v>
      </c>
    </row>
    <row r="176" spans="13:13">
      <c r="M176" s="424" t="s">
        <v>1692</v>
      </c>
    </row>
    <row r="177" spans="13:13">
      <c r="M177" s="424" t="s">
        <v>1693</v>
      </c>
    </row>
    <row r="178" spans="13:13">
      <c r="M178" s="424" t="s">
        <v>1694</v>
      </c>
    </row>
    <row r="179" spans="13:13">
      <c r="M179" s="424" t="s">
        <v>1695</v>
      </c>
    </row>
    <row r="180" spans="13:13">
      <c r="M180" s="424" t="s">
        <v>1696</v>
      </c>
    </row>
    <row r="181" spans="13:13">
      <c r="M181" s="424" t="s">
        <v>1697</v>
      </c>
    </row>
    <row r="182" spans="13:13">
      <c r="M182" s="424" t="s">
        <v>1698</v>
      </c>
    </row>
    <row r="183" spans="13:13">
      <c r="M183" s="424" t="s">
        <v>1699</v>
      </c>
    </row>
    <row r="184" spans="13:13">
      <c r="M184" s="424" t="s">
        <v>1700</v>
      </c>
    </row>
    <row r="185" spans="13:13">
      <c r="M185" s="424" t="s">
        <v>1701</v>
      </c>
    </row>
    <row r="186" spans="13:13">
      <c r="M186" s="424" t="s">
        <v>1702</v>
      </c>
    </row>
    <row r="187" spans="13:13">
      <c r="M187" s="424" t="s">
        <v>1703</v>
      </c>
    </row>
    <row r="188" spans="13:13">
      <c r="M188" s="424" t="s">
        <v>1704</v>
      </c>
    </row>
    <row r="189" spans="13:13">
      <c r="M189" s="424" t="s">
        <v>1705</v>
      </c>
    </row>
    <row r="190" spans="13:13">
      <c r="M190" s="424" t="s">
        <v>1706</v>
      </c>
    </row>
    <row r="191" spans="13:13">
      <c r="M191" s="424" t="s">
        <v>1707</v>
      </c>
    </row>
    <row r="192" spans="13:13">
      <c r="M192" s="424" t="s">
        <v>1708</v>
      </c>
    </row>
    <row r="193" spans="13:13">
      <c r="M193" s="424" t="s">
        <v>1709</v>
      </c>
    </row>
    <row r="194" spans="13:13">
      <c r="M194" s="424" t="s">
        <v>1710</v>
      </c>
    </row>
    <row r="195" spans="13:13">
      <c r="M195" s="424" t="s">
        <v>1711</v>
      </c>
    </row>
  </sheetData>
  <sheetProtection algorithmName="SHA-512" hashValue="zA9UL83IXVip+GCJh9k4Z+xzU4dgXz60o7+KusVcL3Nx2JvrRl4MfUXkStQCdKAgj0f5EceNphDgBcSSFPpXyw==" saltValue="AojH0/IhAm9vyZyBSG/PYg==" spinCount="100000" sheet="1" selectLockedCells="1"/>
  <mergeCells count="5">
    <mergeCell ref="C6:F6"/>
    <mergeCell ref="C16:F16"/>
    <mergeCell ref="D13:F13"/>
    <mergeCell ref="C51:F51"/>
    <mergeCell ref="D8:E8"/>
  </mergeCells>
  <pageMargins left="0.35433070866141736" right="0.35433070866141736" top="0.98425196850393704" bottom="0.98425196850393704" header="0.51181102362204722" footer="0.51181102362204722"/>
  <pageSetup paperSize="9" scale="71" orientation="portrait" horizontalDpi="4294967292" verticalDpi="4294967292" r:id="rId1"/>
  <headerFooter alignWithMargins="0">
    <oddHeader>&amp;C&amp;"arial,Bold"&amp;10&amp;KFF0000Highly Confidential</oddHeader>
    <oddFooter>&amp;C&amp;"arial,Bold"&amp;10&amp;KFF0000Highly Confidential</oddFooter>
    <evenHeader>&amp;C&amp;"arial,Bold"&amp;10&amp;KFF0000Highly Confidential</evenHeader>
    <evenFooter>&amp;C&amp;"arial,Bold"&amp;10&amp;KFF0000Highly Confidential</evenFooter>
    <firstHeader>&amp;C&amp;"arial,Bold"&amp;10&amp;KFF0000Highly Confidential</firstHeader>
    <firstFooter>&amp;C&amp;"arial,Bold"&amp;10&amp;KFF0000Highly Confidential</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CF6CF-96A3-442F-A5D5-2CC203A02B90}">
  <sheetPr codeName="Sheet9">
    <tabColor rgb="FF92D050"/>
    <pageSetUpPr fitToPage="1"/>
  </sheetPr>
  <dimension ref="A1:XFD195"/>
  <sheetViews>
    <sheetView view="pageBreakPreview" zoomScaleNormal="100" zoomScaleSheetLayoutView="100" workbookViewId="0">
      <selection activeCell="A6" sqref="A6"/>
    </sheetView>
  </sheetViews>
  <sheetFormatPr defaultColWidth="10.26953125" defaultRowHeight="12.5" zeroHeight="1"/>
  <cols>
    <col min="1" max="1" width="24.26953125" customWidth="1"/>
    <col min="2" max="2" width="10.453125" customWidth="1"/>
    <col min="3" max="3" width="1.7265625" customWidth="1"/>
    <col min="4" max="4" width="9.7265625" customWidth="1"/>
    <col min="5" max="5" width="10.7265625" customWidth="1"/>
    <col min="6" max="6" width="14" customWidth="1"/>
    <col min="7" max="7" width="15.26953125" customWidth="1"/>
    <col min="8" max="8" width="18.7265625" customWidth="1"/>
    <col min="9" max="9" width="56" customWidth="1"/>
    <col min="10" max="10" width="15.7265625" style="44" customWidth="1"/>
    <col min="11" max="11" width="24.26953125" style="44" customWidth="1"/>
    <col min="12" max="12" width="0.7265625" customWidth="1"/>
    <col min="15" max="15" width="13.7265625" bestFit="1" customWidth="1"/>
  </cols>
  <sheetData>
    <row r="1" spans="1:17" ht="27.75" customHeight="1">
      <c r="A1" s="684" t="s">
        <v>1712</v>
      </c>
      <c r="B1" s="122"/>
      <c r="C1" s="572"/>
      <c r="D1" s="572"/>
      <c r="E1" s="1157" t="s">
        <v>1713</v>
      </c>
      <c r="F1" s="1158"/>
      <c r="G1" s="1156" t="str">
        <f>'Buyer and Product Controller'!D23</f>
        <v>Incomplete</v>
      </c>
      <c r="H1" s="1156"/>
      <c r="I1" s="1156"/>
      <c r="J1" s="209" t="s">
        <v>1303</v>
      </c>
      <c r="K1" s="748">
        <f>'Buyer and Product Controller'!D32</f>
        <v>0</v>
      </c>
      <c r="L1" s="210"/>
      <c r="Q1" s="6"/>
    </row>
    <row r="2" spans="1:17" ht="21.75" customHeight="1">
      <c r="A2" s="685" t="s">
        <v>10734</v>
      </c>
      <c r="B2" s="241"/>
      <c r="C2" s="241"/>
      <c r="E2" s="1157" t="s">
        <v>1304</v>
      </c>
      <c r="F2" s="1158"/>
      <c r="G2" s="1156" t="str">
        <f>'Buyer and Product Controller'!K191</f>
        <v>Please tick Check Data</v>
      </c>
      <c r="H2" s="1156"/>
      <c r="I2" s="1156"/>
      <c r="J2" s="608"/>
      <c r="K2" s="548"/>
      <c r="L2" s="210"/>
    </row>
    <row r="3" spans="1:17" s="44" customFormat="1" ht="21.75" customHeight="1">
      <c r="B3" s="241"/>
      <c r="C3" s="241"/>
      <c r="E3" s="1157" t="s">
        <v>1304</v>
      </c>
      <c r="F3" s="1158"/>
      <c r="G3" s="1156" t="str">
        <f>'Product Info'!O147</f>
        <v>Incomplete - Please check fields highlighted in red</v>
      </c>
      <c r="H3" s="1156"/>
      <c r="I3" s="1156"/>
      <c r="L3" s="211"/>
      <c r="N3" s="212"/>
    </row>
    <row r="4" spans="1:17" s="44" customFormat="1" ht="15" customHeight="1">
      <c r="A4" s="605"/>
      <c r="B4" s="573"/>
      <c r="C4" s="573"/>
      <c r="D4" s="116"/>
      <c r="E4" s="116"/>
      <c r="F4" s="116"/>
      <c r="H4" s="686"/>
      <c r="I4" s="576"/>
      <c r="J4" s="283"/>
      <c r="K4" s="575"/>
      <c r="L4" s="211"/>
      <c r="N4" s="212"/>
      <c r="O4" s="213"/>
      <c r="P4" s="213"/>
    </row>
    <row r="5" spans="1:17" s="44" customFormat="1" ht="15.75" customHeight="1">
      <c r="A5" s="1115" t="s">
        <v>1305</v>
      </c>
      <c r="B5" s="1031"/>
      <c r="C5" s="1116"/>
      <c r="D5" s="1117">
        <f>'Buyer and Product Controller'!C64</f>
        <v>0</v>
      </c>
      <c r="E5" s="1118"/>
      <c r="F5" s="1118"/>
      <c r="G5" s="1118"/>
      <c r="H5" s="1118"/>
      <c r="I5" s="1119"/>
      <c r="J5" s="769" t="s">
        <v>1306</v>
      </c>
      <c r="K5" s="600">
        <f>'Buyer and Product Controller'!D53</f>
        <v>0</v>
      </c>
      <c r="L5" s="211"/>
    </row>
    <row r="6" spans="1:17" s="44" customFormat="1" ht="15.75" customHeight="1">
      <c r="A6" s="605"/>
      <c r="B6" s="573"/>
      <c r="C6" s="573"/>
      <c r="D6" s="238"/>
      <c r="E6" s="238"/>
      <c r="F6" s="238"/>
      <c r="G6" s="238"/>
      <c r="H6" s="238"/>
      <c r="I6" s="576"/>
      <c r="J6" s="283"/>
      <c r="K6" s="1031"/>
      <c r="L6" s="211"/>
    </row>
    <row r="7" spans="1:17" s="44" customFormat="1" ht="7.5" customHeight="1">
      <c r="A7" s="605"/>
      <c r="B7" s="574"/>
      <c r="C7" s="574"/>
      <c r="D7" s="238"/>
      <c r="E7" s="238"/>
      <c r="F7" s="238"/>
      <c r="G7" s="238"/>
      <c r="H7" s="283"/>
      <c r="I7" s="283"/>
      <c r="J7" s="238"/>
      <c r="K7" s="1031"/>
      <c r="L7" s="211"/>
    </row>
    <row r="8" spans="1:17" s="44" customFormat="1" ht="31.5" customHeight="1">
      <c r="A8" s="682" t="s">
        <v>1307</v>
      </c>
      <c r="B8" s="1123">
        <f>'Buyer and Product Controller'!D27</f>
        <v>0</v>
      </c>
      <c r="C8" s="1124"/>
      <c r="D8" s="1125"/>
      <c r="E8" s="1126" t="s">
        <v>1308</v>
      </c>
      <c r="F8" s="1127">
        <f>'Buyer and Product Controller'!D29</f>
        <v>0</v>
      </c>
      <c r="G8" s="1128"/>
      <c r="H8" s="683" t="s">
        <v>1309</v>
      </c>
      <c r="I8" s="1117">
        <f>'Buyer and Product Controller'!D31</f>
        <v>0</v>
      </c>
      <c r="J8" s="1131"/>
      <c r="K8" s="215"/>
      <c r="L8" s="211"/>
    </row>
    <row r="9" spans="1:17" s="44" customFormat="1" ht="18.75" customHeight="1">
      <c r="A9" s="1135" t="s">
        <v>1310</v>
      </c>
      <c r="B9" s="1137">
        <f>'Buyer and Product Controller'!O45</f>
        <v>0</v>
      </c>
      <c r="C9" s="1138"/>
      <c r="D9" s="1139"/>
      <c r="E9" s="1064"/>
      <c r="F9" s="1129"/>
      <c r="G9" s="1130"/>
      <c r="H9" s="1143" t="s">
        <v>1311</v>
      </c>
      <c r="I9" s="1145">
        <f>'Buyer and Product Controller'!D55</f>
        <v>0</v>
      </c>
      <c r="J9" s="580" t="s">
        <v>1312</v>
      </c>
      <c r="K9" s="533">
        <f>'Buyer and Product Controller'!D32</f>
        <v>0</v>
      </c>
      <c r="L9" s="211"/>
      <c r="N9" s="216"/>
    </row>
    <row r="10" spans="1:17" s="44" customFormat="1" ht="6.75" customHeight="1">
      <c r="A10" s="1136"/>
      <c r="B10" s="1140"/>
      <c r="C10" s="1141"/>
      <c r="D10" s="1142"/>
      <c r="E10" s="577"/>
      <c r="F10" s="238"/>
      <c r="G10" s="238"/>
      <c r="H10" s="1144"/>
      <c r="I10" s="1146"/>
      <c r="J10" s="580"/>
      <c r="K10" s="217"/>
      <c r="L10" s="211"/>
    </row>
    <row r="11" spans="1:17" s="44" customFormat="1" ht="21.75" customHeight="1">
      <c r="A11" s="781"/>
      <c r="B11" s="1147"/>
      <c r="C11" s="1147"/>
      <c r="D11" s="1147"/>
      <c r="E11" s="577"/>
      <c r="F11" s="578"/>
      <c r="G11" s="246"/>
      <c r="H11" s="1143" t="s">
        <v>1714</v>
      </c>
      <c r="I11" s="1145">
        <f>'Buyer and Product Controller'!D55</f>
        <v>0</v>
      </c>
      <c r="J11" s="116"/>
      <c r="K11" s="218"/>
      <c r="L11" s="211"/>
      <c r="N11" s="212"/>
    </row>
    <row r="12" spans="1:17" s="44" customFormat="1" ht="6.75" customHeight="1">
      <c r="A12" s="579"/>
      <c r="B12" s="1147"/>
      <c r="C12" s="1147"/>
      <c r="D12" s="1147"/>
      <c r="E12" s="577"/>
      <c r="F12" s="578"/>
      <c r="G12" s="246"/>
      <c r="H12" s="1144"/>
      <c r="I12" s="1146"/>
      <c r="J12" s="116"/>
      <c r="K12" s="218"/>
      <c r="L12" s="211"/>
    </row>
    <row r="13" spans="1:17" s="44" customFormat="1" ht="21" customHeight="1">
      <c r="A13" s="777" t="s">
        <v>1313</v>
      </c>
      <c r="B13" s="1110">
        <f>'Buyer and Product Controller'!D185</f>
        <v>0</v>
      </c>
      <c r="C13" s="1148"/>
      <c r="D13" s="1133" t="s">
        <v>1314</v>
      </c>
      <c r="E13" s="1134"/>
      <c r="F13" s="1110">
        <f>'Buyer and Product Controller'!D187</f>
        <v>0</v>
      </c>
      <c r="G13" s="1148"/>
      <c r="H13" s="1149" t="s">
        <v>1715</v>
      </c>
      <c r="I13" s="1064"/>
      <c r="J13" s="1117">
        <f>'Buyer and Product Controller'!F189</f>
        <v>0</v>
      </c>
      <c r="K13" s="1153"/>
      <c r="L13" s="211"/>
    </row>
    <row r="14" spans="1:17" s="44" customFormat="1" ht="8.25" customHeight="1">
      <c r="A14" s="581"/>
      <c r="B14" s="238"/>
      <c r="C14" s="238"/>
      <c r="D14" s="238"/>
      <c r="E14" s="238"/>
      <c r="F14" s="238"/>
      <c r="G14" s="623"/>
      <c r="H14" s="238"/>
      <c r="I14" s="238"/>
      <c r="J14" s="238"/>
      <c r="K14" s="239"/>
      <c r="L14" s="211"/>
    </row>
    <row r="15" spans="1:17" s="44" customFormat="1" ht="24" customHeight="1">
      <c r="A15" s="609" t="s">
        <v>1315</v>
      </c>
      <c r="B15" s="1102">
        <f>'Product Info'!D142</f>
        <v>0</v>
      </c>
      <c r="C15" s="1154"/>
      <c r="D15" s="1155"/>
      <c r="E15" s="587"/>
      <c r="F15" s="238"/>
      <c r="G15" s="680"/>
      <c r="H15" s="1120"/>
      <c r="I15" s="1120"/>
      <c r="J15" s="680" t="s">
        <v>1716</v>
      </c>
      <c r="K15" s="776">
        <f>'Allergen Info'!B42</f>
        <v>0</v>
      </c>
      <c r="L15" s="211"/>
    </row>
    <row r="16" spans="1:17" s="44" customFormat="1" ht="13.5" customHeight="1">
      <c r="A16" s="609"/>
      <c r="B16" s="246"/>
      <c r="C16" s="246"/>
      <c r="D16" s="244"/>
      <c r="E16" s="244"/>
      <c r="F16" s="588"/>
      <c r="G16" s="238"/>
      <c r="H16" s="244"/>
      <c r="I16" s="246"/>
      <c r="J16" s="780"/>
      <c r="K16" s="239"/>
      <c r="L16" s="211"/>
    </row>
    <row r="17" spans="1:12" s="44" customFormat="1" ht="24" customHeight="1">
      <c r="A17" s="777" t="s">
        <v>1316</v>
      </c>
      <c r="B17" s="1102">
        <f>'Buyer and Product Controller'!D178</f>
        <v>0</v>
      </c>
      <c r="C17" s="1155"/>
      <c r="D17" s="1121" t="s">
        <v>1317</v>
      </c>
      <c r="E17" s="1065"/>
      <c r="F17" s="387">
        <f>'Buyer and Product Controller'!D57</f>
        <v>0</v>
      </c>
      <c r="G17" s="222" t="s">
        <v>1318</v>
      </c>
      <c r="H17" s="387">
        <f>'Product Info'!D70</f>
        <v>0</v>
      </c>
      <c r="I17" s="223"/>
      <c r="J17" s="230" t="s">
        <v>213</v>
      </c>
      <c r="K17" s="776">
        <f>'Buyer and Product Controller'!E27</f>
        <v>0</v>
      </c>
      <c r="L17" s="211"/>
    </row>
    <row r="18" spans="1:12" s="44" customFormat="1" ht="12.75" customHeight="1">
      <c r="A18" s="609"/>
      <c r="B18" s="246"/>
      <c r="C18" s="246"/>
      <c r="D18" s="244"/>
      <c r="E18" s="244"/>
      <c r="F18" s="588"/>
      <c r="G18" s="238"/>
      <c r="H18" s="220"/>
      <c r="I18" s="246"/>
      <c r="J18" s="780"/>
      <c r="K18" s="239"/>
      <c r="L18" s="211"/>
    </row>
    <row r="19" spans="1:12" s="44" customFormat="1" ht="24.75" customHeight="1">
      <c r="A19" s="681" t="s">
        <v>1717</v>
      </c>
      <c r="B19" s="1110">
        <f>'Buyer and Product Controller'!E80</f>
        <v>0</v>
      </c>
      <c r="C19" s="1122"/>
      <c r="D19" s="1111"/>
      <c r="E19" s="1098" t="s">
        <v>1718</v>
      </c>
      <c r="F19" s="1112"/>
      <c r="G19" s="1099"/>
      <c r="H19" s="679">
        <f>'Buyer and Product Controller'!D183</f>
        <v>0</v>
      </c>
      <c r="I19" s="1113" t="s">
        <v>219</v>
      </c>
      <c r="J19" s="1114"/>
      <c r="K19" s="757">
        <f>'Buyer and Product Controller'!E31</f>
        <v>0</v>
      </c>
      <c r="L19" s="211"/>
    </row>
    <row r="20" spans="1:12" s="44" customFormat="1" ht="16.899999999999999" customHeight="1">
      <c r="A20" s="581"/>
      <c r="B20" s="238"/>
      <c r="C20" s="238"/>
      <c r="D20" s="238"/>
      <c r="E20" s="238"/>
      <c r="F20" s="238"/>
      <c r="G20" s="586"/>
      <c r="H20" s="238"/>
      <c r="I20" s="238"/>
      <c r="J20" s="238"/>
      <c r="K20" s="239"/>
      <c r="L20" s="211"/>
    </row>
    <row r="21" spans="1:12" s="44" customFormat="1" ht="26.65" customHeight="1">
      <c r="A21" s="777" t="s">
        <v>1156</v>
      </c>
      <c r="B21" s="1102">
        <f>'Buyer and Product Controller'!D91</f>
        <v>0</v>
      </c>
      <c r="C21" s="1101"/>
      <c r="E21" s="225" t="s">
        <v>1319</v>
      </c>
      <c r="F21" s="1102">
        <f>'Product Info'!D35</f>
        <v>0</v>
      </c>
      <c r="G21" s="1101"/>
      <c r="H21" s="283" t="s">
        <v>28</v>
      </c>
      <c r="I21" s="387">
        <f>'Product Info'!D37</f>
        <v>0</v>
      </c>
      <c r="J21" s="780"/>
      <c r="K21" s="246"/>
      <c r="L21" s="211"/>
    </row>
    <row r="22" spans="1:12" s="44" customFormat="1" ht="16.149999999999999" customHeight="1">
      <c r="A22" s="240"/>
      <c r="B22" s="238"/>
      <c r="C22" s="238"/>
      <c r="D22" s="238"/>
      <c r="E22" s="238"/>
      <c r="F22" s="238"/>
      <c r="G22" s="283"/>
      <c r="H22" s="246"/>
      <c r="I22" s="246"/>
      <c r="J22" s="238"/>
      <c r="K22" s="238"/>
      <c r="L22" s="211"/>
    </row>
    <row r="23" spans="1:12" s="44" customFormat="1" ht="3.75" hidden="1" customHeight="1">
      <c r="A23" s="240"/>
      <c r="G23" s="228"/>
      <c r="H23" s="246"/>
      <c r="I23" s="607"/>
      <c r="K23" s="215"/>
      <c r="L23" s="211"/>
    </row>
    <row r="24" spans="1:12" s="44" customFormat="1" ht="29.25" customHeight="1">
      <c r="A24" s="240" t="s">
        <v>1320</v>
      </c>
      <c r="B24" s="1150">
        <f>'Buyer and Product Controller'!D77</f>
        <v>0</v>
      </c>
      <c r="C24" s="1151"/>
      <c r="D24" s="1152"/>
      <c r="F24" s="769" t="s">
        <v>1399</v>
      </c>
      <c r="G24" s="776">
        <f>'Buyer and Product Controller'!E77</f>
        <v>0</v>
      </c>
      <c r="H24" s="238"/>
      <c r="J24" s="228" t="s">
        <v>1719</v>
      </c>
      <c r="K24" s="390">
        <f>'Product Info'!D83</f>
        <v>0</v>
      </c>
      <c r="L24" s="211"/>
    </row>
    <row r="25" spans="1:12" s="44" customFormat="1" ht="12" customHeight="1">
      <c r="A25" s="240"/>
      <c r="B25" s="116"/>
      <c r="C25" s="116"/>
      <c r="D25" s="238"/>
      <c r="E25" s="238"/>
      <c r="F25" s="116"/>
      <c r="G25" s="116"/>
      <c r="H25" s="116"/>
      <c r="I25" s="116"/>
      <c r="J25" s="116"/>
      <c r="K25" s="218"/>
      <c r="L25" s="211"/>
    </row>
    <row r="26" spans="1:12" s="44" customFormat="1" ht="25.5" customHeight="1">
      <c r="A26" s="582" t="s">
        <v>1321</v>
      </c>
      <c r="B26" s="1096">
        <f>'Product Info'!D30</f>
        <v>0</v>
      </c>
      <c r="C26" s="1097"/>
      <c r="D26" s="589"/>
      <c r="E26" s="590" t="s">
        <v>1322</v>
      </c>
      <c r="F26" s="764">
        <f>'Product Info'!D29</f>
        <v>0</v>
      </c>
      <c r="G26" s="606" t="s">
        <v>1323</v>
      </c>
      <c r="H26" s="387">
        <f>'Product Info'!D28</f>
        <v>0</v>
      </c>
      <c r="I26" s="1098" t="s">
        <v>1324</v>
      </c>
      <c r="J26" s="1099"/>
      <c r="K26" s="390">
        <f>'Product Info'!D48</f>
        <v>0</v>
      </c>
      <c r="L26" s="211"/>
    </row>
    <row r="27" spans="1:12" s="44" customFormat="1" ht="12" customHeight="1">
      <c r="A27" s="582"/>
      <c r="B27" s="591"/>
      <c r="C27" s="591"/>
      <c r="D27" s="589"/>
      <c r="E27" s="589"/>
      <c r="F27" s="786"/>
      <c r="G27" s="780"/>
      <c r="H27" s="238"/>
      <c r="I27" s="780"/>
      <c r="J27" s="238"/>
      <c r="K27" s="239"/>
      <c r="L27" s="211"/>
    </row>
    <row r="28" spans="1:12" s="44" customFormat="1" ht="25.5" customHeight="1">
      <c r="A28" s="240" t="s">
        <v>1325</v>
      </c>
      <c r="B28" s="1100">
        <f>'Product Info'!D32</f>
        <v>0</v>
      </c>
      <c r="C28" s="1101"/>
      <c r="D28" s="244" t="s">
        <v>1720</v>
      </c>
      <c r="E28" s="244"/>
      <c r="F28" s="1102">
        <f>'Buyer and Product Controller'!D96</f>
        <v>0</v>
      </c>
      <c r="G28" s="1101"/>
      <c r="H28" s="238"/>
      <c r="I28" s="283" t="s">
        <v>1721</v>
      </c>
      <c r="J28" s="677">
        <f>'Product Info'!D79</f>
        <v>0</v>
      </c>
      <c r="K28" s="239"/>
      <c r="L28" s="211"/>
    </row>
    <row r="29" spans="1:12" s="44" customFormat="1" ht="12" customHeight="1">
      <c r="A29" s="240"/>
      <c r="B29" s="227"/>
      <c r="C29" s="116"/>
      <c r="D29" s="246"/>
      <c r="E29" s="246"/>
      <c r="G29" s="769"/>
      <c r="H29" s="592"/>
      <c r="I29" s="238"/>
      <c r="J29" s="238"/>
      <c r="K29" s="239"/>
      <c r="L29" s="211"/>
    </row>
    <row r="30" spans="1:12" s="44" customFormat="1" ht="25.5" customHeight="1">
      <c r="A30" s="240" t="s">
        <v>1326</v>
      </c>
      <c r="B30" s="1102">
        <f>'Buyer and Product Controller'!D97</f>
        <v>0</v>
      </c>
      <c r="C30" s="1103"/>
      <c r="D30" s="1103"/>
      <c r="E30" s="1104"/>
      <c r="F30" s="1105" t="s">
        <v>1722</v>
      </c>
      <c r="G30" s="1064"/>
      <c r="H30" s="776">
        <f>'Buyer and Product Controller'!E75</f>
        <v>0</v>
      </c>
      <c r="I30" s="1026" t="s">
        <v>1723</v>
      </c>
      <c r="J30" s="1106"/>
      <c r="K30" s="678">
        <f>'Buyer and Product Controller'!E76</f>
        <v>0</v>
      </c>
      <c r="L30" s="211"/>
    </row>
    <row r="31" spans="1:12" s="44" customFormat="1" ht="19.5" customHeight="1">
      <c r="A31" s="240" t="s">
        <v>1327</v>
      </c>
      <c r="B31" s="1107">
        <f>'Buyer and Product Controller'!E97</f>
        <v>0</v>
      </c>
      <c r="C31" s="1108"/>
      <c r="D31" s="1108"/>
      <c r="E31" s="1109"/>
      <c r="F31" s="607"/>
      <c r="G31" s="769" t="s">
        <v>1724</v>
      </c>
      <c r="H31" s="534" t="e">
        <f>'Buyer and Product Controller'!E87</f>
        <v>#N/A</v>
      </c>
      <c r="I31" s="116"/>
      <c r="J31" s="116"/>
      <c r="K31" s="218"/>
      <c r="L31" s="211"/>
    </row>
    <row r="32" spans="1:12" s="44" customFormat="1" ht="22.5" customHeight="1">
      <c r="A32" s="240"/>
      <c r="B32" s="116"/>
      <c r="C32" s="116"/>
      <c r="D32" s="229"/>
      <c r="E32" s="229"/>
      <c r="F32" s="116"/>
      <c r="H32" s="238"/>
      <c r="I32" s="238"/>
      <c r="J32" s="238"/>
      <c r="K32" s="239"/>
      <c r="L32" s="211"/>
    </row>
    <row r="33" spans="1:12" s="44" customFormat="1" ht="23.25" customHeight="1">
      <c r="A33" s="240" t="s">
        <v>1329</v>
      </c>
      <c r="B33" s="1102">
        <f>'Buyer and Product Controller'!D78</f>
        <v>0</v>
      </c>
      <c r="C33" s="1103"/>
      <c r="D33" s="1103"/>
      <c r="E33" s="1104"/>
      <c r="G33" s="116" t="s">
        <v>366</v>
      </c>
      <c r="H33" s="387">
        <f>'Buyer and Product Controller'!D79</f>
        <v>0</v>
      </c>
      <c r="I33" s="238"/>
      <c r="J33" s="593"/>
      <c r="K33" s="786"/>
      <c r="L33" s="211"/>
    </row>
    <row r="34" spans="1:12" s="44" customFormat="1">
      <c r="A34" s="240"/>
      <c r="B34" s="238"/>
      <c r="C34" s="238"/>
      <c r="D34" s="594"/>
      <c r="E34" s="594"/>
      <c r="F34" s="238"/>
      <c r="G34" s="238"/>
      <c r="H34" s="238"/>
      <c r="I34" s="238"/>
      <c r="J34" s="116"/>
      <c r="K34" s="218"/>
      <c r="L34" s="211"/>
    </row>
    <row r="35" spans="1:12" s="44" customFormat="1" ht="21.75" customHeight="1">
      <c r="A35" s="583"/>
      <c r="B35" s="1031"/>
      <c r="C35" s="1031"/>
      <c r="D35" s="246"/>
      <c r="E35" s="238"/>
      <c r="F35" s="283"/>
      <c r="G35" s="246"/>
      <c r="H35" s="238"/>
      <c r="I35" s="595"/>
      <c r="J35" s="246"/>
      <c r="K35" s="215"/>
      <c r="L35" s="211"/>
    </row>
    <row r="36" spans="1:12" s="44" customFormat="1">
      <c r="A36" s="584"/>
      <c r="B36" s="241"/>
      <c r="C36" s="238"/>
      <c r="D36" s="596"/>
      <c r="E36" s="238"/>
      <c r="F36" s="238"/>
      <c r="G36" s="241"/>
      <c r="H36" s="241"/>
      <c r="I36" s="238"/>
      <c r="J36" s="116"/>
      <c r="K36" s="218"/>
      <c r="L36" s="211"/>
    </row>
    <row r="37" spans="1:12" s="44" customFormat="1" ht="23.25" customHeight="1">
      <c r="A37" s="585" t="s">
        <v>1725</v>
      </c>
      <c r="B37" s="1110" t="e">
        <f>'Buyer and Product Controller'!E85</f>
        <v>#N/A</v>
      </c>
      <c r="C37" s="1111"/>
      <c r="D37" s="238"/>
      <c r="E37" s="238"/>
      <c r="F37" s="238"/>
      <c r="G37" s="590" t="s">
        <v>1726</v>
      </c>
      <c r="H37" s="776" t="e">
        <f>'Buyer and Product Controller'!E86</f>
        <v>#N/A</v>
      </c>
      <c r="I37" s="238"/>
      <c r="J37" s="597"/>
      <c r="K37" s="786"/>
      <c r="L37" s="211"/>
    </row>
    <row r="38" spans="1:12" s="44" customFormat="1">
      <c r="A38" s="240"/>
      <c r="B38" s="238"/>
      <c r="C38" s="238"/>
      <c r="D38" s="594"/>
      <c r="E38" s="594"/>
      <c r="F38" s="238"/>
      <c r="G38" s="238"/>
      <c r="I38" s="238"/>
      <c r="J38" s="238"/>
      <c r="K38" s="239"/>
      <c r="L38" s="211"/>
    </row>
    <row r="39" spans="1:12" s="44" customFormat="1" ht="20.25" customHeight="1">
      <c r="A39" s="240"/>
      <c r="B39" s="238"/>
      <c r="C39" s="238"/>
      <c r="D39" s="283" t="s">
        <v>1330</v>
      </c>
      <c r="E39" s="238" t="s">
        <v>1331</v>
      </c>
      <c r="F39" s="389">
        <f>'Buyer and Product Controller'!D174</f>
        <v>0</v>
      </c>
      <c r="G39" s="238" t="s">
        <v>1332</v>
      </c>
      <c r="H39" s="389">
        <f>'Buyer and Product Controller'!D175</f>
        <v>0</v>
      </c>
      <c r="I39" s="283" t="s">
        <v>1333</v>
      </c>
      <c r="J39" s="389">
        <f>'Buyer and Product Controller'!D176</f>
        <v>0</v>
      </c>
      <c r="K39" s="239"/>
      <c r="L39" s="211"/>
    </row>
    <row r="40" spans="1:12" s="44" customFormat="1">
      <c r="A40" s="240"/>
      <c r="B40" s="238"/>
      <c r="C40" s="238"/>
      <c r="D40" s="594"/>
      <c r="E40" s="594"/>
      <c r="G40" s="238"/>
      <c r="H40" s="238"/>
      <c r="I40" s="238"/>
      <c r="K40" s="239"/>
      <c r="L40" s="211"/>
    </row>
    <row r="41" spans="1:12" s="44" customFormat="1" ht="25">
      <c r="A41" s="549" t="s">
        <v>1727</v>
      </c>
      <c r="B41" s="1037">
        <f>'Product Info'!D84</f>
        <v>0</v>
      </c>
      <c r="C41" s="1039"/>
      <c r="D41" s="238"/>
      <c r="E41" s="238"/>
      <c r="F41" s="283" t="s">
        <v>1728</v>
      </c>
      <c r="G41" s="387">
        <f>'Product Info'!D79</f>
        <v>0</v>
      </c>
      <c r="H41" s="780" t="s">
        <v>70</v>
      </c>
      <c r="I41" s="775">
        <f>'Product Info'!D77</f>
        <v>0</v>
      </c>
      <c r="J41" s="769" t="s">
        <v>1334</v>
      </c>
      <c r="K41" s="390">
        <f>'Product Info'!D78</f>
        <v>0</v>
      </c>
      <c r="L41" s="211"/>
    </row>
    <row r="42" spans="1:12" s="44" customFormat="1" ht="12.75" customHeight="1" thickBot="1">
      <c r="A42" s="561"/>
      <c r="B42" s="284"/>
      <c r="C42" s="284"/>
      <c r="D42" s="284"/>
      <c r="E42" s="284"/>
      <c r="F42" s="284"/>
      <c r="G42" s="231"/>
      <c r="H42" s="599"/>
      <c r="I42" s="232"/>
      <c r="J42" s="598"/>
      <c r="K42" s="285"/>
      <c r="L42" s="211"/>
    </row>
    <row r="43" spans="1:12" s="44" customFormat="1">
      <c r="A43" s="233"/>
      <c r="B43" s="211"/>
      <c r="C43" s="211"/>
      <c r="D43" s="211"/>
      <c r="E43" s="211"/>
      <c r="F43" s="211"/>
      <c r="G43" s="211"/>
      <c r="H43" s="234"/>
      <c r="I43" s="235"/>
      <c r="J43" s="235"/>
      <c r="K43" s="236"/>
      <c r="L43" s="211"/>
    </row>
    <row r="44" spans="1:12" s="44" customFormat="1" ht="13">
      <c r="A44" s="237" t="s">
        <v>1336</v>
      </c>
      <c r="B44" s="238"/>
      <c r="C44" s="238"/>
      <c r="D44" s="238"/>
      <c r="E44" s="238"/>
      <c r="F44" s="238"/>
      <c r="G44" s="238"/>
      <c r="H44" s="238"/>
      <c r="I44" s="238"/>
      <c r="J44" s="238"/>
      <c r="K44" s="239"/>
      <c r="L44" s="211"/>
    </row>
    <row r="45" spans="1:12" s="44" customFormat="1">
      <c r="A45" s="240"/>
      <c r="B45" s="238"/>
      <c r="C45" s="238"/>
      <c r="D45" s="238"/>
      <c r="E45" s="238"/>
      <c r="F45" s="238"/>
      <c r="G45" s="238"/>
      <c r="H45" s="238"/>
      <c r="I45" s="238"/>
      <c r="J45" s="241"/>
      <c r="K45" s="239"/>
      <c r="L45" s="211"/>
    </row>
    <row r="46" spans="1:12" s="44" customFormat="1">
      <c r="A46" s="242" t="s">
        <v>1337</v>
      </c>
      <c r="B46" s="1093">
        <f>'Product Info'!D25</f>
        <v>0</v>
      </c>
      <c r="C46" s="1094"/>
      <c r="D46" s="1094"/>
      <c r="E46" s="1094"/>
      <c r="F46" s="1094"/>
      <c r="G46" s="1094"/>
      <c r="H46" s="1094"/>
      <c r="I46" s="1094"/>
      <c r="J46" s="1095"/>
      <c r="K46" s="239"/>
      <c r="L46" s="211"/>
    </row>
    <row r="47" spans="1:12" s="44" customFormat="1">
      <c r="A47" s="224"/>
      <c r="B47" s="1074"/>
      <c r="C47" s="1069"/>
      <c r="D47" s="1069"/>
      <c r="E47" s="1069"/>
      <c r="F47" s="1069"/>
      <c r="G47" s="1069"/>
      <c r="H47" s="1069"/>
      <c r="I47" s="1069"/>
      <c r="J47" s="1069"/>
      <c r="K47" s="239"/>
      <c r="L47" s="211"/>
    </row>
    <row r="48" spans="1:12" s="44" customFormat="1">
      <c r="A48" s="1075" t="s">
        <v>1338</v>
      </c>
      <c r="B48" s="1077">
        <f>'Buyer and Product Controller'!D101</f>
        <v>0</v>
      </c>
      <c r="C48" s="1078"/>
      <c r="D48" s="1078"/>
      <c r="E48" s="1078"/>
      <c r="F48" s="1078"/>
      <c r="G48" s="1078"/>
      <c r="H48" s="1078"/>
      <c r="I48" s="1078"/>
      <c r="J48" s="1079"/>
      <c r="K48" s="239"/>
      <c r="L48" s="211"/>
    </row>
    <row r="49" spans="1:12" s="44" customFormat="1">
      <c r="A49" s="1075"/>
      <c r="B49" s="1080"/>
      <c r="C49" s="1081"/>
      <c r="D49" s="1081"/>
      <c r="E49" s="1081"/>
      <c r="F49" s="1081"/>
      <c r="G49" s="1081"/>
      <c r="H49" s="1081"/>
      <c r="I49" s="1081"/>
      <c r="J49" s="1082"/>
      <c r="K49" s="239"/>
      <c r="L49" s="211"/>
    </row>
    <row r="50" spans="1:12" s="44" customFormat="1">
      <c r="A50" s="1076"/>
      <c r="B50" s="1083"/>
      <c r="C50" s="1084"/>
      <c r="D50" s="1084"/>
      <c r="E50" s="1084"/>
      <c r="F50" s="1084"/>
      <c r="G50" s="1084"/>
      <c r="H50" s="1084"/>
      <c r="I50" s="1084"/>
      <c r="J50" s="1085"/>
      <c r="K50" s="239"/>
      <c r="L50" s="211"/>
    </row>
    <row r="51" spans="1:12" s="44" customFormat="1">
      <c r="A51" s="240"/>
      <c r="B51" s="238"/>
      <c r="C51" s="238"/>
      <c r="D51" s="238"/>
      <c r="E51" s="238"/>
      <c r="F51" s="238"/>
      <c r="G51" s="238"/>
      <c r="H51" s="243"/>
      <c r="I51" s="244"/>
      <c r="J51" s="244"/>
      <c r="K51" s="239"/>
      <c r="L51" s="211"/>
    </row>
    <row r="52" spans="1:12" s="44" customFormat="1">
      <c r="A52" s="233"/>
      <c r="B52" s="211"/>
      <c r="C52" s="211"/>
      <c r="D52" s="211"/>
      <c r="E52" s="211"/>
      <c r="F52" s="211"/>
      <c r="G52" s="211"/>
      <c r="H52" s="234"/>
      <c r="I52" s="235"/>
      <c r="J52" s="235"/>
      <c r="K52" s="236"/>
      <c r="L52" s="211"/>
    </row>
    <row r="53" spans="1:12" s="44" customFormat="1" ht="12.75" customHeight="1">
      <c r="A53" s="240"/>
      <c r="B53" s="238"/>
      <c r="C53" s="238"/>
      <c r="D53" s="238"/>
      <c r="E53" s="238"/>
      <c r="F53" s="238"/>
      <c r="G53" s="238"/>
      <c r="H53" s="243"/>
      <c r="I53" s="244"/>
      <c r="J53" s="244"/>
      <c r="K53" s="239"/>
      <c r="L53" s="211"/>
    </row>
    <row r="54" spans="1:12" s="44" customFormat="1" ht="18">
      <c r="A54" s="245" t="s">
        <v>1339</v>
      </c>
      <c r="B54" s="238"/>
      <c r="C54" s="238"/>
      <c r="D54" s="238"/>
      <c r="E54" s="238"/>
      <c r="F54" s="238"/>
      <c r="G54" s="238"/>
      <c r="H54" s="246"/>
      <c r="I54" s="238"/>
      <c r="J54" s="246"/>
      <c r="K54" s="239"/>
      <c r="L54" s="211"/>
    </row>
    <row r="55" spans="1:12" s="44" customFormat="1" ht="12.75" customHeight="1">
      <c r="A55" s="224"/>
      <c r="B55" s="116"/>
      <c r="C55" s="116"/>
      <c r="D55" s="116"/>
      <c r="E55" s="116"/>
      <c r="F55" s="116"/>
      <c r="G55" s="238"/>
      <c r="H55" s="238"/>
      <c r="I55" s="116"/>
      <c r="J55" s="116"/>
      <c r="K55" s="239"/>
      <c r="L55" s="211"/>
    </row>
    <row r="56" spans="1:12" s="44" customFormat="1" ht="12.75" customHeight="1">
      <c r="A56" s="240" t="s">
        <v>1340</v>
      </c>
      <c r="B56" s="387">
        <f>'Product Info'!D45/10</f>
        <v>0</v>
      </c>
      <c r="C56" s="754"/>
      <c r="D56" s="749" t="s">
        <v>1341</v>
      </c>
      <c r="E56" s="754"/>
      <c r="F56" s="387">
        <f>'Product Info'!D44/10</f>
        <v>0</v>
      </c>
      <c r="G56" s="753"/>
      <c r="H56" s="752" t="s">
        <v>1342</v>
      </c>
      <c r="I56" s="387">
        <f>'Product Info'!D46/10</f>
        <v>0</v>
      </c>
      <c r="J56" s="754"/>
      <c r="K56" s="239"/>
      <c r="L56" s="211"/>
    </row>
    <row r="57" spans="1:12" s="44" customFormat="1" ht="12.75" customHeight="1">
      <c r="A57" s="224"/>
      <c r="B57" s="754"/>
      <c r="C57" s="754"/>
      <c r="D57" s="754"/>
      <c r="E57" s="754"/>
      <c r="F57" s="754"/>
      <c r="G57" s="753"/>
      <c r="H57" s="753"/>
      <c r="I57" s="754"/>
      <c r="J57" s="754"/>
      <c r="K57" s="239"/>
      <c r="L57" s="211"/>
    </row>
    <row r="58" spans="1:12" s="44" customFormat="1" ht="12.75" customHeight="1">
      <c r="A58" s="1086" t="s">
        <v>1343</v>
      </c>
      <c r="B58" s="1087">
        <f>'Product Info'!D57</f>
        <v>0</v>
      </c>
      <c r="C58" s="754"/>
      <c r="D58" s="1066" t="s">
        <v>1344</v>
      </c>
      <c r="E58" s="1088"/>
      <c r="F58" s="1090">
        <f>'Product Info'!D52</f>
        <v>0</v>
      </c>
      <c r="G58" s="754"/>
      <c r="H58" s="1092" t="s">
        <v>1345</v>
      </c>
      <c r="I58" s="1092"/>
      <c r="J58" s="387">
        <f>'Product Info'!D49</f>
        <v>0</v>
      </c>
      <c r="K58" s="239"/>
      <c r="L58" s="211"/>
    </row>
    <row r="59" spans="1:12" s="44" customFormat="1" ht="12.75" customHeight="1">
      <c r="A59" s="1086"/>
      <c r="B59" s="1087"/>
      <c r="C59" s="754"/>
      <c r="D59" s="1089"/>
      <c r="E59" s="1088"/>
      <c r="F59" s="1091"/>
      <c r="G59" s="754"/>
      <c r="H59" s="1092"/>
      <c r="I59" s="1092"/>
      <c r="J59" s="387">
        <f>'Product Info'!D50</f>
        <v>0</v>
      </c>
      <c r="K59" s="239"/>
      <c r="L59" s="211"/>
    </row>
    <row r="60" spans="1:12" s="44" customFormat="1" ht="12.75" customHeight="1">
      <c r="A60" s="226"/>
      <c r="B60" s="754"/>
      <c r="C60" s="754"/>
      <c r="D60" s="753"/>
      <c r="E60" s="753"/>
      <c r="F60" s="754"/>
      <c r="G60" s="754"/>
      <c r="H60" s="750"/>
      <c r="I60" s="750"/>
      <c r="J60" s="387">
        <f>'Product Info'!D51</f>
        <v>0</v>
      </c>
      <c r="K60" s="239"/>
      <c r="L60" s="211"/>
    </row>
    <row r="61" spans="1:12" s="44" customFormat="1" ht="12.75" customHeight="1">
      <c r="A61" s="226"/>
      <c r="B61" s="754"/>
      <c r="C61" s="754"/>
      <c r="D61" s="753"/>
      <c r="E61" s="753"/>
      <c r="F61" s="754"/>
      <c r="G61" s="754"/>
      <c r="H61" s="750"/>
      <c r="I61" s="750"/>
      <c r="J61" s="750"/>
      <c r="K61" s="239"/>
      <c r="L61" s="211"/>
    </row>
    <row r="62" spans="1:12" s="44" customFormat="1" ht="12.75" customHeight="1">
      <c r="A62" s="772" t="s">
        <v>1346</v>
      </c>
      <c r="B62" s="387">
        <f>'Product Info'!D62</f>
        <v>0</v>
      </c>
      <c r="C62" s="754"/>
      <c r="D62" s="752" t="s">
        <v>1347</v>
      </c>
      <c r="E62" s="751"/>
      <c r="F62" s="387">
        <f>'Product Info'!D59</f>
        <v>0</v>
      </c>
      <c r="G62" s="754"/>
      <c r="H62" s="1066" t="s">
        <v>1348</v>
      </c>
      <c r="I62" s="1066"/>
      <c r="J62" s="389">
        <f>'Product Info'!D46*'Product Info'!D60/10</f>
        <v>0</v>
      </c>
      <c r="K62" s="239"/>
      <c r="L62" s="211"/>
    </row>
    <row r="63" spans="1:12" s="44" customFormat="1" ht="12.75" customHeight="1">
      <c r="A63" s="772"/>
      <c r="B63" s="754"/>
      <c r="C63" s="754"/>
      <c r="D63" s="753"/>
      <c r="E63" s="753"/>
      <c r="F63" s="754"/>
      <c r="G63" s="754"/>
      <c r="H63" s="388"/>
      <c r="I63" s="388"/>
      <c r="J63" s="388"/>
      <c r="K63" s="239"/>
      <c r="L63" s="211"/>
    </row>
    <row r="64" spans="1:12" s="44" customFormat="1" ht="12.75" customHeight="1">
      <c r="A64" s="226" t="s">
        <v>1349</v>
      </c>
      <c r="B64" s="387">
        <f>'Product Info'!D61</f>
        <v>0</v>
      </c>
      <c r="C64" s="754"/>
      <c r="D64" s="753"/>
      <c r="E64" s="753"/>
      <c r="F64" s="753"/>
      <c r="G64" s="753"/>
      <c r="H64" s="749" t="s">
        <v>1350</v>
      </c>
      <c r="I64" s="755"/>
      <c r="J64" s="387">
        <f>'Product Info'!D60</f>
        <v>0</v>
      </c>
      <c r="K64" s="239"/>
      <c r="L64" s="211"/>
    </row>
    <row r="65" spans="1:12" s="44" customFormat="1" ht="12.75" customHeight="1">
      <c r="A65" s="226"/>
      <c r="B65" s="754"/>
      <c r="C65" s="754"/>
      <c r="D65" s="753"/>
      <c r="E65" s="753"/>
      <c r="F65" s="753"/>
      <c r="G65" s="753"/>
      <c r="H65" s="753"/>
      <c r="I65" s="753"/>
      <c r="J65" s="753"/>
      <c r="K65" s="239"/>
      <c r="L65" s="211"/>
    </row>
    <row r="66" spans="1:12" s="44" customFormat="1" ht="12.75" customHeight="1">
      <c r="A66" s="226" t="s">
        <v>1351</v>
      </c>
      <c r="B66" s="387">
        <f>'Product Info'!D47</f>
        <v>0</v>
      </c>
      <c r="C66" s="754"/>
      <c r="D66" s="1067"/>
      <c r="E66" s="1067"/>
      <c r="F66" s="753"/>
      <c r="G66" s="756"/>
      <c r="H66" s="753"/>
      <c r="I66" s="753"/>
      <c r="J66" s="753"/>
      <c r="K66" s="239"/>
      <c r="L66" s="211"/>
    </row>
    <row r="67" spans="1:12" s="44" customFormat="1" ht="7.5" customHeight="1">
      <c r="A67" s="226"/>
      <c r="B67" s="754"/>
      <c r="C67" s="754"/>
      <c r="D67" s="1067"/>
      <c r="E67" s="1067"/>
      <c r="F67" s="753"/>
      <c r="G67" s="753"/>
      <c r="H67" s="783"/>
      <c r="I67" s="783"/>
      <c r="J67" s="753"/>
      <c r="K67" s="239"/>
      <c r="L67" s="211"/>
    </row>
    <row r="68" spans="1:12" s="44" customFormat="1" ht="18">
      <c r="A68" s="248" t="s">
        <v>1352</v>
      </c>
      <c r="B68" s="116"/>
      <c r="C68" s="116"/>
      <c r="D68" s="238"/>
      <c r="E68" s="238"/>
      <c r="F68" s="238"/>
      <c r="G68" s="238"/>
      <c r="H68" s="238"/>
      <c r="I68" s="238"/>
      <c r="J68" s="238"/>
      <c r="K68" s="239"/>
      <c r="L68" s="211"/>
    </row>
    <row r="69" spans="1:12" s="44" customFormat="1">
      <c r="A69" s="226"/>
      <c r="B69" s="249"/>
      <c r="C69" s="249"/>
      <c r="D69" s="249"/>
      <c r="E69" s="249"/>
      <c r="F69" s="116"/>
      <c r="G69" s="116"/>
      <c r="H69" s="116"/>
      <c r="I69" s="116"/>
      <c r="J69" s="116"/>
      <c r="K69" s="239"/>
      <c r="L69" s="211"/>
    </row>
    <row r="70" spans="1:12" s="44" customFormat="1">
      <c r="A70" s="1068" t="s">
        <v>1353</v>
      </c>
      <c r="B70" s="1069"/>
      <c r="C70" s="1069"/>
      <c r="D70" s="1069"/>
      <c r="E70" s="1070"/>
      <c r="F70" s="726">
        <f>'Product Info'!D53/10</f>
        <v>0</v>
      </c>
      <c r="G70" s="116"/>
      <c r="H70" s="1072" t="s">
        <v>1354</v>
      </c>
      <c r="I70" s="1069"/>
      <c r="J70" s="247">
        <f>'Product Info'!D56</f>
        <v>0</v>
      </c>
      <c r="K70" s="239"/>
      <c r="L70" s="211"/>
    </row>
    <row r="71" spans="1:12" s="44" customFormat="1" ht="20.25" customHeight="1">
      <c r="A71" s="1071"/>
      <c r="B71" s="1069"/>
      <c r="C71" s="1069"/>
      <c r="D71" s="1069"/>
      <c r="E71" s="1070"/>
      <c r="F71" s="726">
        <f>'Product Info'!D54/10</f>
        <v>0</v>
      </c>
      <c r="G71" s="116"/>
      <c r="H71" s="1069"/>
      <c r="I71" s="1069"/>
      <c r="J71" s="770"/>
      <c r="K71" s="239"/>
      <c r="L71" s="211"/>
    </row>
    <row r="72" spans="1:12" s="44" customFormat="1">
      <c r="A72" s="1071"/>
      <c r="B72" s="1069"/>
      <c r="C72" s="1069"/>
      <c r="D72" s="1069"/>
      <c r="E72" s="1070"/>
      <c r="F72" s="726">
        <f>'Product Info'!D55/10</f>
        <v>0</v>
      </c>
      <c r="G72" s="116"/>
      <c r="H72" s="1069"/>
      <c r="I72" s="1069"/>
      <c r="J72" s="770"/>
      <c r="K72" s="218"/>
      <c r="L72" s="211"/>
    </row>
    <row r="73" spans="1:12" s="44" customFormat="1">
      <c r="A73" s="570"/>
      <c r="B73" s="571"/>
      <c r="C73" s="571"/>
      <c r="D73" s="571"/>
      <c r="E73" s="571"/>
      <c r="F73" s="246"/>
      <c r="G73" s="116"/>
      <c r="H73" s="771"/>
      <c r="I73" s="771"/>
      <c r="J73" s="770"/>
      <c r="K73" s="218"/>
      <c r="L73" s="211"/>
    </row>
    <row r="74" spans="1:12" s="211" customFormat="1" ht="9.75" customHeight="1" thickBot="1">
      <c r="A74" s="250"/>
      <c r="B74" s="251"/>
      <c r="C74" s="251"/>
      <c r="D74" s="251"/>
      <c r="E74" s="251"/>
      <c r="F74" s="252"/>
      <c r="G74" s="252"/>
      <c r="H74" s="251"/>
      <c r="I74" s="251"/>
      <c r="J74" s="251"/>
      <c r="K74" s="253"/>
    </row>
    <row r="75" spans="1:12" s="44" customFormat="1" ht="7.5" customHeight="1" thickBot="1">
      <c r="A75" s="254"/>
      <c r="B75" s="252"/>
      <c r="C75" s="252"/>
      <c r="D75" s="252"/>
      <c r="E75" s="252"/>
      <c r="F75" s="252"/>
      <c r="G75" s="252"/>
      <c r="H75" s="252"/>
      <c r="I75" s="252"/>
      <c r="J75" s="252"/>
      <c r="K75" s="253"/>
      <c r="L75" s="211"/>
    </row>
    <row r="76" spans="1:12" s="44" customFormat="1" ht="18">
      <c r="A76" s="245" t="s">
        <v>1355</v>
      </c>
      <c r="B76" s="238"/>
      <c r="C76" s="238"/>
      <c r="D76" s="116"/>
      <c r="E76" s="238"/>
      <c r="F76" s="238"/>
      <c r="G76" s="116"/>
      <c r="H76" s="238"/>
      <c r="I76" s="238"/>
      <c r="J76" s="440"/>
      <c r="K76" s="239"/>
      <c r="L76" s="211"/>
    </row>
    <row r="77" spans="1:12" s="44" customFormat="1">
      <c r="A77" s="240"/>
      <c r="B77" s="238"/>
      <c r="C77" s="238"/>
      <c r="D77" s="116"/>
      <c r="E77" s="238"/>
      <c r="F77" s="238"/>
      <c r="G77" s="116"/>
      <c r="H77" s="238"/>
      <c r="I77" s="238"/>
      <c r="J77" s="238"/>
      <c r="K77" s="239"/>
      <c r="L77" s="211"/>
    </row>
    <row r="78" spans="1:12" s="44" customFormat="1">
      <c r="A78" s="240"/>
      <c r="B78" s="777" t="s">
        <v>1356</v>
      </c>
      <c r="C78" s="782"/>
      <c r="D78" s="256">
        <f>'Product Info'!D128</f>
        <v>0</v>
      </c>
      <c r="E78" s="1073" t="s">
        <v>123</v>
      </c>
      <c r="F78" s="1027"/>
      <c r="G78" s="604">
        <f>'Product Info'!D132</f>
        <v>0</v>
      </c>
      <c r="H78" s="238"/>
      <c r="I78" s="784" t="s">
        <v>1383</v>
      </c>
      <c r="J78" s="1035">
        <f>'Product Info'!D144</f>
        <v>0</v>
      </c>
      <c r="K78" s="1036"/>
      <c r="L78" s="211"/>
    </row>
    <row r="79" spans="1:12" s="44" customFormat="1">
      <c r="A79" s="240"/>
      <c r="B79" s="777" t="s">
        <v>1357</v>
      </c>
      <c r="C79" s="782"/>
      <c r="D79" s="256">
        <f>'Product Info'!D130</f>
        <v>0</v>
      </c>
      <c r="E79" s="244"/>
      <c r="F79" s="440" t="s">
        <v>1358</v>
      </c>
      <c r="G79" s="604">
        <f>'Product Info'!D134</f>
        <v>0</v>
      </c>
      <c r="H79" s="238"/>
      <c r="I79" s="440"/>
      <c r="J79" s="238"/>
      <c r="K79" s="239"/>
      <c r="L79" s="211"/>
    </row>
    <row r="80" spans="1:12" s="44" customFormat="1">
      <c r="A80" s="605"/>
      <c r="B80" s="246"/>
      <c r="C80" s="246"/>
      <c r="D80" s="568"/>
      <c r="E80" s="244"/>
      <c r="F80" s="238"/>
      <c r="G80" s="440"/>
      <c r="H80" s="440"/>
      <c r="I80" s="440"/>
      <c r="J80" s="238"/>
      <c r="K80" s="239"/>
      <c r="L80" s="211"/>
    </row>
    <row r="81" spans="1:12" s="44" customFormat="1">
      <c r="A81" s="240"/>
      <c r="B81" s="238"/>
      <c r="C81" s="238"/>
      <c r="D81" s="238"/>
      <c r="E81" s="238"/>
      <c r="F81" s="238"/>
      <c r="G81" s="238"/>
      <c r="H81" s="238"/>
      <c r="I81" s="238"/>
      <c r="J81" s="238"/>
      <c r="K81" s="239"/>
      <c r="L81" s="211"/>
    </row>
    <row r="82" spans="1:12" s="44" customFormat="1">
      <c r="A82" s="240"/>
      <c r="B82" s="238"/>
      <c r="C82" s="238"/>
      <c r="D82" s="562"/>
      <c r="E82" s="562"/>
      <c r="F82" s="440"/>
      <c r="G82" s="440"/>
      <c r="H82" s="238"/>
      <c r="I82" s="440"/>
      <c r="J82" s="440"/>
      <c r="K82" s="239"/>
      <c r="L82" s="211"/>
    </row>
    <row r="83" spans="1:12" s="44" customFormat="1" ht="13">
      <c r="A83" s="237" t="s">
        <v>1359</v>
      </c>
      <c r="B83" s="238"/>
      <c r="C83" s="238"/>
      <c r="D83" s="220"/>
      <c r="E83" s="562"/>
      <c r="F83" s="563" t="s">
        <v>1360</v>
      </c>
      <c r="G83" s="258"/>
      <c r="H83" s="238"/>
      <c r="I83" s="565" t="s">
        <v>330</v>
      </c>
      <c r="J83" s="565"/>
      <c r="K83" s="239"/>
      <c r="L83" s="211"/>
    </row>
    <row r="84" spans="1:12" s="44" customFormat="1">
      <c r="A84" s="240" t="s">
        <v>1361</v>
      </c>
      <c r="B84" s="119"/>
      <c r="C84" s="119"/>
      <c r="D84" s="535">
        <f>'Buyer and Product Controller'!D139</f>
        <v>0</v>
      </c>
      <c r="E84" s="246"/>
      <c r="F84" s="440" t="s">
        <v>331</v>
      </c>
      <c r="G84" s="534">
        <f>'Buyer and Product Controller'!D148</f>
        <v>0</v>
      </c>
      <c r="H84" s="238"/>
      <c r="I84" s="238" t="s">
        <v>331</v>
      </c>
      <c r="J84" s="534">
        <f>'Buyer and Product Controller'!D155</f>
        <v>0</v>
      </c>
      <c r="K84" s="239"/>
      <c r="L84" s="211"/>
    </row>
    <row r="85" spans="1:12" s="44" customFormat="1">
      <c r="A85" s="240" t="s">
        <v>1362</v>
      </c>
      <c r="B85" s="238"/>
      <c r="C85" s="238"/>
      <c r="D85" s="535">
        <f>'Buyer and Product Controller'!D140</f>
        <v>0</v>
      </c>
      <c r="E85" s="246"/>
      <c r="F85" s="238" t="s">
        <v>332</v>
      </c>
      <c r="G85" s="534">
        <f>'Buyer and Product Controller'!D149</f>
        <v>0</v>
      </c>
      <c r="H85" s="238"/>
      <c r="I85" s="238" t="s">
        <v>332</v>
      </c>
      <c r="J85" s="534">
        <f>'Buyer and Product Controller'!D156</f>
        <v>0</v>
      </c>
      <c r="K85" s="239"/>
      <c r="L85" s="211"/>
    </row>
    <row r="86" spans="1:12" s="44" customFormat="1">
      <c r="A86" s="240" t="s">
        <v>1363</v>
      </c>
      <c r="B86" s="238"/>
      <c r="C86" s="238"/>
      <c r="D86" s="536">
        <f>'Buyer and Product Controller'!D141</f>
        <v>0</v>
      </c>
      <c r="E86" s="238"/>
      <c r="F86" s="238" t="s">
        <v>333</v>
      </c>
      <c r="G86" s="778">
        <f>'Buyer and Product Controller'!D150</f>
        <v>0</v>
      </c>
      <c r="H86" s="238"/>
      <c r="I86" s="238" t="s">
        <v>333</v>
      </c>
      <c r="J86" s="778">
        <f>'Buyer and Product Controller'!D157</f>
        <v>0</v>
      </c>
      <c r="K86" s="569"/>
      <c r="L86" s="211"/>
    </row>
    <row r="87" spans="1:12" s="44" customFormat="1">
      <c r="A87" s="240"/>
      <c r="B87" s="238"/>
      <c r="C87" s="238"/>
      <c r="D87" s="566"/>
      <c r="E87" s="238"/>
      <c r="F87" s="238" t="s">
        <v>1729</v>
      </c>
      <c r="G87" s="1058">
        <f>'Buyer and Product Controller'!D152</f>
        <v>0</v>
      </c>
      <c r="H87" s="1059"/>
      <c r="I87" s="238" t="s">
        <v>323</v>
      </c>
      <c r="J87" s="1046">
        <f>'Buyer and Product Controller'!D158</f>
        <v>0</v>
      </c>
      <c r="K87" s="1047"/>
      <c r="L87" s="211"/>
    </row>
    <row r="88" spans="1:12" s="44" customFormat="1">
      <c r="A88" s="240"/>
      <c r="B88" s="238"/>
      <c r="C88" s="238"/>
      <c r="D88" s="566"/>
      <c r="E88" s="238"/>
      <c r="F88" s="238"/>
      <c r="G88" s="1060"/>
      <c r="H88" s="1061"/>
      <c r="I88" s="238"/>
      <c r="J88" s="1048"/>
      <c r="K88" s="1049"/>
      <c r="L88" s="211"/>
    </row>
    <row r="89" spans="1:12" s="44" customFormat="1">
      <c r="A89" s="240"/>
      <c r="B89" s="238"/>
      <c r="C89" s="238"/>
      <c r="D89" s="567"/>
      <c r="E89" s="238"/>
      <c r="F89" s="564"/>
      <c r="G89" s="1062"/>
      <c r="H89" s="1063"/>
      <c r="I89" s="238"/>
      <c r="J89" s="1050"/>
      <c r="K89" s="1051"/>
      <c r="L89" s="211"/>
    </row>
    <row r="90" spans="1:12" s="44" customFormat="1">
      <c r="A90" s="240"/>
      <c r="B90" s="238"/>
      <c r="C90" s="238"/>
      <c r="D90" s="566"/>
      <c r="E90" s="238"/>
      <c r="F90" s="564"/>
      <c r="G90" s="610"/>
      <c r="I90" s="238"/>
      <c r="K90" s="215"/>
      <c r="L90" s="211"/>
    </row>
    <row r="91" spans="1:12" s="44" customFormat="1">
      <c r="A91" s="233"/>
      <c r="B91" s="211"/>
      <c r="C91" s="211"/>
      <c r="D91" s="211"/>
      <c r="E91" s="211"/>
      <c r="F91" s="211"/>
      <c r="G91" s="211"/>
      <c r="H91" s="211"/>
      <c r="I91" s="211"/>
      <c r="J91" s="211"/>
      <c r="K91" s="236"/>
      <c r="L91" s="211"/>
    </row>
    <row r="92" spans="1:12" s="44" customFormat="1">
      <c r="A92" s="240"/>
      <c r="B92" s="238"/>
      <c r="C92" s="238"/>
      <c r="D92" s="238"/>
      <c r="E92" s="238"/>
      <c r="F92" s="238"/>
      <c r="G92" s="238"/>
      <c r="H92" s="238"/>
      <c r="I92" s="238"/>
      <c r="J92" s="238"/>
      <c r="K92" s="239"/>
      <c r="L92" s="211"/>
    </row>
    <row r="93" spans="1:12" s="44" customFormat="1" ht="18">
      <c r="A93" s="560" t="s">
        <v>1364</v>
      </c>
      <c r="B93" s="238"/>
      <c r="C93" s="238"/>
      <c r="D93" s="238"/>
      <c r="E93" s="238"/>
      <c r="F93" s="238"/>
      <c r="G93" s="238"/>
      <c r="H93" s="238"/>
      <c r="I93" s="238"/>
      <c r="J93" s="238"/>
      <c r="K93" s="239"/>
      <c r="L93" s="211"/>
    </row>
    <row r="94" spans="1:12" s="44" customFormat="1">
      <c r="A94" s="240"/>
      <c r="B94" s="238"/>
      <c r="C94" s="238"/>
      <c r="D94" s="238"/>
      <c r="E94" s="238"/>
      <c r="F94" s="238"/>
      <c r="G94" s="238"/>
      <c r="H94" s="238"/>
      <c r="I94" s="238"/>
      <c r="J94" s="238"/>
      <c r="K94" s="239"/>
      <c r="L94" s="211"/>
    </row>
    <row r="95" spans="1:12" s="44" customFormat="1" ht="20">
      <c r="A95" s="226" t="s">
        <v>1365</v>
      </c>
      <c r="B95" s="1052">
        <f>'Product Info'!D42</f>
        <v>0</v>
      </c>
      <c r="C95" s="1053"/>
      <c r="D95" s="1053"/>
      <c r="E95" s="1054"/>
      <c r="G95" s="769" t="s">
        <v>1366</v>
      </c>
      <c r="H95" s="1052">
        <f>'Product Info'!D41</f>
        <v>0</v>
      </c>
      <c r="I95" s="1055"/>
      <c r="J95" s="1056"/>
      <c r="K95" s="259"/>
      <c r="L95" s="211"/>
    </row>
    <row r="96" spans="1:12" s="44" customFormat="1">
      <c r="A96" s="240"/>
      <c r="B96" s="238"/>
      <c r="C96" s="238"/>
      <c r="D96" s="238"/>
      <c r="E96" s="238"/>
      <c r="F96" s="238"/>
      <c r="G96" s="238"/>
      <c r="H96" s="238"/>
      <c r="I96" s="238"/>
      <c r="J96" s="238"/>
      <c r="K96" s="239"/>
      <c r="L96" s="211"/>
    </row>
    <row r="97" spans="1:12" s="44" customFormat="1">
      <c r="A97" s="240"/>
      <c r="B97" s="238"/>
      <c r="C97" s="238"/>
      <c r="D97" s="238"/>
      <c r="E97" s="238"/>
      <c r="F97" s="238"/>
      <c r="G97" s="238"/>
      <c r="H97" s="238"/>
      <c r="I97" s="238"/>
      <c r="J97" s="238"/>
      <c r="K97" s="239"/>
      <c r="L97" s="211"/>
    </row>
    <row r="98" spans="1:12" s="44" customFormat="1">
      <c r="A98" s="221" t="s">
        <v>1367</v>
      </c>
      <c r="B98" s="1037">
        <f>'Product Info'!D31</f>
        <v>0</v>
      </c>
      <c r="C98" s="1057"/>
      <c r="D98" s="1057"/>
      <c r="E98" s="1039"/>
      <c r="F98" s="238"/>
      <c r="G98" s="238"/>
      <c r="H98" s="238"/>
      <c r="I98" s="283"/>
      <c r="J98" s="238"/>
      <c r="K98" s="239"/>
      <c r="L98" s="211"/>
    </row>
    <row r="99" spans="1:12" s="44" customFormat="1">
      <c r="A99" s="240"/>
      <c r="B99" s="238"/>
      <c r="C99" s="238"/>
      <c r="D99" s="238"/>
      <c r="E99" s="238"/>
      <c r="F99" s="238"/>
      <c r="G99" s="238"/>
      <c r="H99" s="238"/>
      <c r="I99" s="238"/>
      <c r="J99" s="238"/>
      <c r="K99" s="239"/>
      <c r="L99" s="211"/>
    </row>
    <row r="100" spans="1:12" s="44" customFormat="1" ht="6" customHeight="1" thickBot="1">
      <c r="A100" s="561"/>
      <c r="B100" s="284"/>
      <c r="C100" s="284"/>
      <c r="D100" s="284"/>
      <c r="E100" s="284"/>
      <c r="F100" s="284"/>
      <c r="G100" s="284"/>
      <c r="H100" s="284"/>
      <c r="I100" s="284"/>
      <c r="J100" s="284"/>
      <c r="K100" s="285"/>
      <c r="L100" s="211"/>
    </row>
    <row r="101" spans="1:12" s="44" customFormat="1" ht="6" customHeight="1">
      <c r="A101" s="233"/>
      <c r="B101" s="211"/>
      <c r="C101" s="211"/>
      <c r="D101" s="211"/>
      <c r="E101" s="211"/>
      <c r="F101" s="211"/>
      <c r="G101" s="211"/>
      <c r="H101" s="211"/>
      <c r="I101" s="211"/>
      <c r="J101" s="211"/>
      <c r="K101" s="236"/>
      <c r="L101" s="211"/>
    </row>
    <row r="102" spans="1:12" s="44" customFormat="1" ht="6" customHeight="1">
      <c r="A102" s="233"/>
      <c r="B102" s="211"/>
      <c r="C102" s="211"/>
      <c r="D102" s="211"/>
      <c r="E102" s="211"/>
      <c r="F102" s="211"/>
      <c r="G102" s="211"/>
      <c r="H102" s="211"/>
      <c r="I102" s="211"/>
      <c r="J102" s="211"/>
      <c r="K102" s="236"/>
      <c r="L102" s="211"/>
    </row>
    <row r="103" spans="1:12" s="44" customFormat="1">
      <c r="A103" s="240"/>
      <c r="B103" s="238"/>
      <c r="C103" s="238"/>
      <c r="D103" s="238"/>
      <c r="E103" s="238"/>
      <c r="F103" s="238"/>
      <c r="G103" s="238"/>
      <c r="H103" s="238"/>
      <c r="I103" s="238"/>
      <c r="J103" s="238"/>
      <c r="K103" s="239"/>
      <c r="L103" s="211"/>
    </row>
    <row r="104" spans="1:12" s="44" customFormat="1" ht="18">
      <c r="A104" s="245" t="s">
        <v>1368</v>
      </c>
      <c r="B104" s="238"/>
      <c r="C104" s="238"/>
      <c r="D104" s="238"/>
      <c r="E104" s="238"/>
      <c r="F104" s="238"/>
      <c r="G104" s="238"/>
      <c r="H104" s="238"/>
      <c r="I104" s="238"/>
      <c r="J104" s="238"/>
      <c r="K104" s="239"/>
      <c r="L104" s="211"/>
    </row>
    <row r="105" spans="1:12" s="44" customFormat="1" ht="6.75" customHeight="1">
      <c r="A105" s="226"/>
      <c r="B105" s="116"/>
      <c r="C105" s="116"/>
      <c r="D105" s="116"/>
      <c r="E105" s="116"/>
      <c r="F105" s="116"/>
      <c r="G105" s="116"/>
      <c r="H105" s="238"/>
      <c r="I105" s="116"/>
      <c r="K105" s="260"/>
      <c r="L105" s="211"/>
    </row>
    <row r="106" spans="1:12" s="44" customFormat="1" ht="13">
      <c r="A106" s="226"/>
      <c r="B106" s="261" t="s">
        <v>1369</v>
      </c>
      <c r="C106" s="116"/>
      <c r="D106" s="116"/>
      <c r="E106" s="116"/>
      <c r="F106" s="261" t="s">
        <v>1370</v>
      </c>
      <c r="G106" s="116"/>
      <c r="H106" s="238"/>
      <c r="I106" s="261" t="s">
        <v>1371</v>
      </c>
      <c r="J106" s="116"/>
      <c r="K106" s="218"/>
      <c r="L106" s="211"/>
    </row>
    <row r="107" spans="1:12" s="44" customFormat="1" ht="13">
      <c r="A107" s="226"/>
      <c r="C107" s="116"/>
      <c r="D107" s="116"/>
      <c r="E107" s="116"/>
      <c r="F107" s="261" t="s">
        <v>1372</v>
      </c>
      <c r="G107" s="116"/>
      <c r="H107" s="238"/>
      <c r="I107" s="261" t="s">
        <v>1373</v>
      </c>
      <c r="J107" s="116"/>
      <c r="K107" s="218"/>
      <c r="L107" s="211"/>
    </row>
    <row r="108" spans="1:12" s="44" customFormat="1">
      <c r="A108" s="226"/>
      <c r="B108" s="262" t="s">
        <v>1374</v>
      </c>
      <c r="C108" s="116"/>
      <c r="D108" s="263" t="s">
        <v>1375</v>
      </c>
      <c r="E108" s="116"/>
      <c r="F108" s="263" t="s">
        <v>1375</v>
      </c>
      <c r="G108" s="116"/>
      <c r="H108" s="238"/>
      <c r="I108" s="263" t="s">
        <v>1375</v>
      </c>
      <c r="J108" s="116"/>
      <c r="K108" s="218"/>
      <c r="L108" s="211"/>
    </row>
    <row r="109" spans="1:12" s="44" customFormat="1" ht="15" customHeight="1">
      <c r="A109" s="226" t="s">
        <v>1376</v>
      </c>
      <c r="B109" s="774">
        <f>'Product Info'!D107</f>
        <v>0</v>
      </c>
      <c r="C109" s="773"/>
      <c r="D109" s="774">
        <f>B109*F26</f>
        <v>0</v>
      </c>
      <c r="E109" s="264" t="s">
        <v>1377</v>
      </c>
      <c r="F109" s="774">
        <f>'Product Info'!D114</f>
        <v>0</v>
      </c>
      <c r="G109" s="265" t="s">
        <v>1377</v>
      </c>
      <c r="H109" s="246"/>
      <c r="I109" s="266">
        <f>'Product Info'!D123</f>
        <v>0</v>
      </c>
      <c r="J109" s="267" t="s">
        <v>1377</v>
      </c>
      <c r="K109" s="218"/>
      <c r="L109" s="211"/>
    </row>
    <row r="110" spans="1:12" s="44" customFormat="1" ht="3.75" customHeight="1">
      <c r="A110" s="226"/>
      <c r="B110" s="607"/>
      <c r="C110" s="773"/>
      <c r="D110" s="607"/>
      <c r="E110" s="773"/>
      <c r="F110" s="773"/>
      <c r="G110" s="773"/>
      <c r="H110" s="246"/>
      <c r="I110" s="773"/>
      <c r="J110" s="116"/>
      <c r="K110" s="218"/>
      <c r="L110" s="211"/>
    </row>
    <row r="111" spans="1:12" s="44" customFormat="1" ht="15" customHeight="1">
      <c r="A111" s="226" t="s">
        <v>1378</v>
      </c>
      <c r="B111" s="774">
        <f>'Product Info'!D109</f>
        <v>0</v>
      </c>
      <c r="C111" s="773"/>
      <c r="D111" s="774">
        <f>B111*F26</f>
        <v>0</v>
      </c>
      <c r="E111" s="264" t="s">
        <v>1377</v>
      </c>
      <c r="F111" s="774">
        <f>'Product Info'!D118</f>
        <v>0</v>
      </c>
      <c r="G111" s="265" t="s">
        <v>1377</v>
      </c>
      <c r="H111" s="246"/>
      <c r="I111" s="246"/>
      <c r="J111" s="238"/>
      <c r="K111" s="239"/>
      <c r="L111" s="211"/>
    </row>
    <row r="112" spans="1:12" s="44" customFormat="1" ht="5.25" customHeight="1">
      <c r="A112" s="226"/>
      <c r="B112" s="607"/>
      <c r="C112" s="773"/>
      <c r="D112" s="607"/>
      <c r="E112" s="773"/>
      <c r="F112" s="773"/>
      <c r="G112" s="773"/>
      <c r="H112" s="246"/>
      <c r="I112" s="246"/>
      <c r="J112" s="238"/>
      <c r="K112" s="239"/>
      <c r="L112" s="211"/>
    </row>
    <row r="113" spans="1:12 16384:16384" s="44" customFormat="1" ht="15" customHeight="1">
      <c r="A113" s="226" t="s">
        <v>1379</v>
      </c>
      <c r="B113" s="774">
        <f>'Product Info'!D110</f>
        <v>0</v>
      </c>
      <c r="C113" s="773"/>
      <c r="D113" s="774">
        <f>B113*F26</f>
        <v>0</v>
      </c>
      <c r="E113" s="264" t="s">
        <v>1377</v>
      </c>
      <c r="F113" s="774">
        <f>'Product Info'!D116</f>
        <v>0</v>
      </c>
      <c r="G113" s="265" t="s">
        <v>1377</v>
      </c>
      <c r="H113" s="246"/>
      <c r="I113" s="246"/>
      <c r="J113" s="238"/>
      <c r="K113" s="239"/>
      <c r="L113" s="211"/>
    </row>
    <row r="114" spans="1:12 16384:16384" s="44" customFormat="1" ht="4.5" customHeight="1">
      <c r="A114" s="226"/>
      <c r="B114" s="607"/>
      <c r="C114" s="773"/>
      <c r="D114" s="607"/>
      <c r="E114" s="773"/>
      <c r="F114" s="773"/>
      <c r="G114" s="773"/>
      <c r="H114" s="246"/>
      <c r="I114" s="246"/>
      <c r="J114" s="238"/>
      <c r="K114" s="239"/>
      <c r="L114" s="211"/>
    </row>
    <row r="115" spans="1:12 16384:16384" s="44" customFormat="1" ht="15" customHeight="1">
      <c r="A115" s="226" t="s">
        <v>1380</v>
      </c>
      <c r="B115" s="774">
        <f>'Product Info'!D104</f>
        <v>0</v>
      </c>
      <c r="C115" s="773"/>
      <c r="D115" s="268">
        <f>B115*F26</f>
        <v>0</v>
      </c>
      <c r="E115" s="264" t="s">
        <v>1377</v>
      </c>
      <c r="F115" s="774">
        <f>'Product Info'!D117</f>
        <v>0</v>
      </c>
      <c r="G115" s="265" t="s">
        <v>1377</v>
      </c>
      <c r="H115" s="246"/>
      <c r="I115" s="246"/>
      <c r="J115" s="238"/>
      <c r="K115" s="559"/>
      <c r="L115" s="211"/>
    </row>
    <row r="116" spans="1:12 16384:16384" s="44" customFormat="1" ht="6" customHeight="1">
      <c r="A116" s="226"/>
      <c r="B116" s="607"/>
      <c r="C116" s="773"/>
      <c r="D116" s="607"/>
      <c r="E116" s="773"/>
      <c r="F116" s="773"/>
      <c r="G116" s="773"/>
      <c r="H116" s="246"/>
      <c r="I116" s="246"/>
      <c r="J116" s="238"/>
      <c r="K116" s="239"/>
      <c r="L116" s="211"/>
    </row>
    <row r="117" spans="1:12 16384:16384" s="44" customFormat="1" ht="15" customHeight="1">
      <c r="A117" s="226" t="s">
        <v>1381</v>
      </c>
      <c r="B117" s="774">
        <f>'Product Info'!D106</f>
        <v>0</v>
      </c>
      <c r="C117" s="773"/>
      <c r="D117" s="268">
        <f>B117*F26</f>
        <v>0</v>
      </c>
      <c r="E117" s="264" t="s">
        <v>1377</v>
      </c>
      <c r="F117" s="773"/>
      <c r="G117" s="773"/>
      <c r="H117" s="246"/>
      <c r="I117" s="246"/>
      <c r="J117" s="238"/>
      <c r="K117" s="239"/>
      <c r="L117" s="211"/>
    </row>
    <row r="118" spans="1:12 16384:16384" s="44" customFormat="1" ht="4.5" customHeight="1">
      <c r="A118" s="226"/>
      <c r="B118" s="607"/>
      <c r="C118" s="773"/>
      <c r="D118" s="607"/>
      <c r="E118" s="773"/>
      <c r="F118" s="773"/>
      <c r="G118" s="773"/>
      <c r="H118" s="246"/>
      <c r="I118" s="773"/>
      <c r="J118" s="116"/>
      <c r="K118" s="218"/>
      <c r="L118" s="211"/>
    </row>
    <row r="119" spans="1:12 16384:16384" s="44" customFormat="1">
      <c r="A119" s="226" t="s">
        <v>1382</v>
      </c>
      <c r="B119" s="774">
        <f>'Product Info'!D108</f>
        <v>0</v>
      </c>
      <c r="C119" s="773"/>
      <c r="D119" s="268">
        <f>B119*F26</f>
        <v>0</v>
      </c>
      <c r="E119" s="265" t="s">
        <v>1377</v>
      </c>
      <c r="F119" s="774">
        <f>'Product Info'!D115</f>
        <v>0</v>
      </c>
      <c r="G119" s="265" t="s">
        <v>1377</v>
      </c>
      <c r="H119" s="542"/>
      <c r="I119" s="266">
        <f>'Product Info'!D122</f>
        <v>0</v>
      </c>
      <c r="J119" s="269" t="s">
        <v>1377</v>
      </c>
      <c r="K119" s="218"/>
      <c r="L119" s="211"/>
    </row>
    <row r="120" spans="1:12 16384:16384" s="44" customFormat="1" ht="15" customHeight="1">
      <c r="A120" s="240"/>
      <c r="B120" s="246"/>
      <c r="C120" s="246"/>
      <c r="D120" s="541"/>
      <c r="E120" s="541"/>
      <c r="F120" s="246"/>
      <c r="G120" s="541"/>
      <c r="H120" s="542"/>
      <c r="I120" s="246"/>
      <c r="J120" s="556"/>
      <c r="K120" s="239"/>
      <c r="L120" s="211"/>
    </row>
    <row r="121" spans="1:12 16384:16384" s="44" customFormat="1" ht="5.25" customHeight="1">
      <c r="A121" s="233"/>
      <c r="B121" s="271"/>
      <c r="C121" s="271"/>
      <c r="D121" s="272"/>
      <c r="E121" s="272"/>
      <c r="F121" s="271"/>
      <c r="G121" s="272"/>
      <c r="H121" s="273"/>
      <c r="I121" s="271"/>
      <c r="J121" s="274"/>
      <c r="K121" s="236"/>
      <c r="L121" s="211"/>
    </row>
    <row r="122" spans="1:12 16384:16384" s="44" customFormat="1" ht="15" customHeight="1">
      <c r="A122" s="729"/>
      <c r="B122" s="550"/>
      <c r="C122" s="550"/>
      <c r="D122" s="551"/>
      <c r="E122" s="551"/>
      <c r="F122" s="550"/>
      <c r="G122" s="551"/>
      <c r="H122" s="554"/>
      <c r="I122" s="550"/>
      <c r="J122" s="555"/>
      <c r="K122" s="730"/>
      <c r="L122" s="211"/>
    </row>
    <row r="123" spans="1:12 16384:16384" s="44" customFormat="1" ht="15" customHeight="1">
      <c r="A123" s="785" t="s">
        <v>224</v>
      </c>
      <c r="B123" s="741" t="str">
        <f>IF('Buyer and Product Controller'!K35,"Yes","No")</f>
        <v>No</v>
      </c>
      <c r="C123" s="246"/>
      <c r="D123" s="1026" t="s">
        <v>230</v>
      </c>
      <c r="E123" s="1026"/>
      <c r="F123" s="727" t="str">
        <f>IF('Buyer and Product Controller'!K41,"Yes","No")</f>
        <v>No</v>
      </c>
      <c r="G123" s="541"/>
      <c r="H123" s="542"/>
      <c r="I123" s="785" t="s">
        <v>222</v>
      </c>
      <c r="J123" s="727" t="str">
        <f>IF('Buyer and Product Controller'!K34,"Yes","No")</f>
        <v>No</v>
      </c>
      <c r="K123" s="731"/>
      <c r="L123" s="211"/>
    </row>
    <row r="124" spans="1:12 16384:16384" s="44" customFormat="1" ht="15" customHeight="1">
      <c r="A124" s="785" t="s">
        <v>226</v>
      </c>
      <c r="B124" s="727" t="str">
        <f>IF('Buyer and Product Controller'!K37,"Yes","No")</f>
        <v>No</v>
      </c>
      <c r="C124" s="728"/>
      <c r="D124" s="1026" t="s">
        <v>231</v>
      </c>
      <c r="E124" s="1027"/>
      <c r="F124" s="727" t="str">
        <f>IF('Buyer and Product Controller'!K42,"Yes","No")</f>
        <v>No</v>
      </c>
      <c r="G124" s="738"/>
      <c r="H124" s="1026" t="s">
        <v>227</v>
      </c>
      <c r="I124" s="1026"/>
      <c r="J124" s="739" t="str">
        <f>IF('Buyer and Product Controller'!K37,"Yes","No")</f>
        <v>No</v>
      </c>
      <c r="K124" s="731"/>
      <c r="L124" s="211"/>
    </row>
    <row r="125" spans="1:12 16384:16384" s="44" customFormat="1" ht="15" customHeight="1">
      <c r="A125" s="779" t="s">
        <v>228</v>
      </c>
      <c r="B125" s="727" t="str">
        <f>IF('Buyer and Product Controller'!K39,"Yes","No")</f>
        <v>No</v>
      </c>
      <c r="C125" s="238"/>
      <c r="D125" s="1026" t="s">
        <v>232</v>
      </c>
      <c r="E125" s="1027"/>
      <c r="F125" s="727" t="str">
        <f>IF('Buyer and Product Controller'!K43,"Yes","No")</f>
        <v>No</v>
      </c>
      <c r="G125" s="238"/>
      <c r="H125" s="1026" t="s">
        <v>235</v>
      </c>
      <c r="I125" s="1027"/>
      <c r="J125" s="739" t="str">
        <f>IF('Buyer and Product Controller'!K46,"Yes","No")</f>
        <v>No</v>
      </c>
      <c r="K125" s="731"/>
      <c r="L125" s="211"/>
    </row>
    <row r="126" spans="1:12 16384:16384" s="44" customFormat="1" ht="15" customHeight="1">
      <c r="A126" s="732" t="s">
        <v>229</v>
      </c>
      <c r="B126" s="742" t="str">
        <f>IF('Buyer and Product Controller'!K40,"Yes","No")</f>
        <v>No</v>
      </c>
      <c r="C126" s="238"/>
      <c r="D126" s="1026" t="s">
        <v>233</v>
      </c>
      <c r="E126" s="1027"/>
      <c r="F126" s="727" t="str">
        <f>IF('Buyer and Product Controller'!K44,"Yes","No")</f>
        <v>No</v>
      </c>
      <c r="H126" s="1064" t="s">
        <v>236</v>
      </c>
      <c r="I126" s="1065"/>
      <c r="J126" s="740" t="str">
        <f>IF('Buyer and Product Controller'!K47,"Yes","No")</f>
        <v>No</v>
      </c>
      <c r="K126" s="733"/>
      <c r="L126" s="211"/>
      <c r="XFD126" s="224"/>
    </row>
    <row r="127" spans="1:12 16384:16384" s="44" customFormat="1" ht="15" customHeight="1">
      <c r="A127" s="734"/>
      <c r="B127" s="735"/>
      <c r="C127" s="144"/>
      <c r="D127" s="144"/>
      <c r="E127" s="541"/>
      <c r="F127" s="246"/>
      <c r="G127" s="238"/>
      <c r="H127" s="238"/>
      <c r="I127" s="238"/>
      <c r="J127" s="246"/>
      <c r="K127" s="731"/>
      <c r="L127" s="211"/>
    </row>
    <row r="128" spans="1:12 16384:16384" s="44" customFormat="1" ht="15" customHeight="1">
      <c r="A128" s="734"/>
      <c r="B128" s="1026" t="s">
        <v>225</v>
      </c>
      <c r="C128" s="1026"/>
      <c r="D128" s="1026"/>
      <c r="E128" s="1026"/>
      <c r="F128" s="727" t="str">
        <f>IF('Buyer and Product Controller'!K36,"Yes","No")</f>
        <v>No</v>
      </c>
      <c r="G128" s="1045" t="s">
        <v>1730</v>
      </c>
      <c r="H128" s="1026"/>
      <c r="I128" s="1026"/>
      <c r="J128" s="727" t="str">
        <f>IF('Buyer and Product Controller'!K45,"Yes","No")</f>
        <v>No</v>
      </c>
      <c r="K128" s="731"/>
      <c r="L128" s="211"/>
    </row>
    <row r="129" spans="1:19" s="44" customFormat="1" ht="15" customHeight="1">
      <c r="A129" s="734"/>
      <c r="B129" s="283"/>
      <c r="C129" s="283"/>
      <c r="D129" s="283"/>
      <c r="E129" s="283"/>
      <c r="F129" s="552"/>
      <c r="G129" s="283"/>
      <c r="H129" s="283"/>
      <c r="I129" s="283"/>
      <c r="J129" s="552"/>
      <c r="K129" s="731"/>
      <c r="L129" s="211"/>
    </row>
    <row r="130" spans="1:19" s="44" customFormat="1" ht="15" customHeight="1">
      <c r="A130" s="734"/>
      <c r="B130" s="283"/>
      <c r="C130" s="283"/>
      <c r="D130" s="283"/>
      <c r="E130" s="283" t="s">
        <v>1731</v>
      </c>
      <c r="F130" s="727" t="str">
        <f>IF('Buyer and Product Controller'!K50,"Yes","No")</f>
        <v>No</v>
      </c>
      <c r="G130" s="283"/>
      <c r="H130" s="283"/>
      <c r="I130" s="283" t="s">
        <v>1732</v>
      </c>
      <c r="J130" s="727" t="str">
        <f>IF('Buyer and Product Controller'!K51,"Yes","No")</f>
        <v>No</v>
      </c>
      <c r="K130" s="731"/>
      <c r="L130" s="211"/>
    </row>
    <row r="131" spans="1:19" s="44" customFormat="1" ht="15" customHeight="1">
      <c r="A131" s="736"/>
      <c r="B131" s="552"/>
      <c r="C131" s="552"/>
      <c r="D131" s="553"/>
      <c r="E131" s="553"/>
      <c r="F131" s="552"/>
      <c r="G131" s="553"/>
      <c r="H131" s="557"/>
      <c r="I131" s="552"/>
      <c r="J131" s="558"/>
      <c r="K131" s="737"/>
      <c r="L131" s="211"/>
    </row>
    <row r="132" spans="1:19" s="44" customFormat="1" ht="15" customHeight="1">
      <c r="A132" s="224"/>
      <c r="B132" s="116"/>
      <c r="C132" s="116"/>
      <c r="D132" s="116"/>
      <c r="E132" s="116"/>
      <c r="F132" s="116"/>
      <c r="G132" s="116"/>
      <c r="H132" s="116"/>
      <c r="I132" s="116"/>
      <c r="J132" s="773"/>
      <c r="K132" s="239"/>
      <c r="L132" s="211"/>
    </row>
    <row r="133" spans="1:19" s="44" customFormat="1" ht="15" customHeight="1">
      <c r="A133" s="275" t="s">
        <v>1386</v>
      </c>
      <c r="B133" s="116"/>
      <c r="C133" s="116"/>
      <c r="D133" s="116"/>
      <c r="E133" s="116"/>
      <c r="F133" s="116"/>
      <c r="G133" s="116"/>
      <c r="H133" s="116"/>
      <c r="I133" s="116"/>
      <c r="K133" s="239"/>
      <c r="L133" s="211"/>
    </row>
    <row r="134" spans="1:19" s="44" customFormat="1" ht="15" customHeight="1">
      <c r="A134" s="226"/>
      <c r="B134" s="116"/>
      <c r="C134" s="116"/>
      <c r="D134" s="116"/>
      <c r="E134" s="116"/>
      <c r="F134" s="116"/>
      <c r="G134" s="116"/>
      <c r="H134" s="116"/>
      <c r="I134" s="116"/>
      <c r="K134" s="239"/>
      <c r="L134" s="211"/>
    </row>
    <row r="135" spans="1:19" s="44" customFormat="1" ht="15" customHeight="1">
      <c r="A135" s="226" t="s">
        <v>1387</v>
      </c>
      <c r="B135" s="1037">
        <f>'Product Info'!D63</f>
        <v>0</v>
      </c>
      <c r="C135" s="1038"/>
      <c r="D135" s="1039"/>
      <c r="E135" s="1040" t="s">
        <v>1388</v>
      </c>
      <c r="F135" s="1037">
        <f>'Product Info'!D64</f>
        <v>0</v>
      </c>
      <c r="G135" s="1042"/>
      <c r="H135" s="1043" t="s">
        <v>1389</v>
      </c>
      <c r="I135" s="1044"/>
      <c r="J135" s="774">
        <f>'Product Info'!D66</f>
        <v>0</v>
      </c>
      <c r="K135" s="239"/>
      <c r="L135" s="211"/>
    </row>
    <row r="136" spans="1:19" s="44" customFormat="1" ht="15" customHeight="1">
      <c r="A136" s="226"/>
      <c r="B136" s="773"/>
      <c r="C136" s="773"/>
      <c r="D136" s="773"/>
      <c r="E136" s="1041"/>
      <c r="F136" s="773"/>
      <c r="G136" s="773"/>
      <c r="H136" s="773"/>
      <c r="I136" s="773"/>
      <c r="J136" s="246"/>
      <c r="K136" s="239"/>
      <c r="L136" s="211"/>
    </row>
    <row r="137" spans="1:19" s="44" customFormat="1" ht="15" customHeight="1">
      <c r="A137" s="224" t="s">
        <v>1390</v>
      </c>
      <c r="B137" s="604">
        <f>'Product Info'!D72</f>
        <v>0</v>
      </c>
      <c r="D137" s="238"/>
      <c r="E137" s="238"/>
      <c r="H137" s="1030" t="s">
        <v>1391</v>
      </c>
      <c r="I137" s="1030"/>
      <c r="J137" s="1132">
        <f>'Product Info'!D73</f>
        <v>0</v>
      </c>
      <c r="K137" s="239"/>
      <c r="L137" s="211"/>
    </row>
    <row r="138" spans="1:19" s="44" customFormat="1" ht="15" customHeight="1">
      <c r="A138" s="240"/>
      <c r="B138" s="238"/>
      <c r="C138" s="238"/>
      <c r="D138" s="238"/>
      <c r="E138" s="238"/>
      <c r="H138" s="1030"/>
      <c r="I138" s="1030"/>
      <c r="J138" s="1132"/>
      <c r="K138" s="239"/>
      <c r="L138" s="211"/>
    </row>
    <row r="139" spans="1:19" s="44" customFormat="1" ht="15" customHeight="1">
      <c r="A139" s="240"/>
      <c r="B139" s="238"/>
      <c r="C139" s="238"/>
      <c r="D139" s="238"/>
      <c r="E139" s="541"/>
      <c r="F139" s="541"/>
      <c r="G139" s="541"/>
      <c r="H139" s="270"/>
      <c r="I139" s="607"/>
      <c r="J139" s="238"/>
      <c r="K139" s="239"/>
      <c r="L139" s="211"/>
    </row>
    <row r="140" spans="1:19" s="44" customFormat="1" ht="15" customHeight="1">
      <c r="A140" s="240"/>
      <c r="B140" s="238"/>
      <c r="C140" s="238"/>
      <c r="D140" s="238"/>
      <c r="E140" s="541"/>
      <c r="F140" s="541"/>
      <c r="G140" s="541"/>
      <c r="H140" s="542"/>
      <c r="I140" s="246"/>
      <c r="J140" s="238"/>
      <c r="K140" s="239"/>
      <c r="L140" s="211"/>
      <c r="S140" s="276"/>
    </row>
    <row r="141" spans="1:19" s="44" customFormat="1" ht="15" customHeight="1">
      <c r="A141" s="240"/>
      <c r="B141" s="1031"/>
      <c r="C141" s="1031"/>
      <c r="D141" s="1031"/>
      <c r="E141" s="542"/>
      <c r="F141" s="1028"/>
      <c r="G141" s="1028"/>
      <c r="H141" s="1032"/>
      <c r="I141" s="1032"/>
      <c r="J141" s="238"/>
      <c r="K141" s="239"/>
      <c r="L141" s="211"/>
    </row>
    <row r="142" spans="1:19" s="44" customFormat="1" ht="15" customHeight="1">
      <c r="A142" s="240"/>
      <c r="B142" s="246"/>
      <c r="C142" s="246"/>
      <c r="D142" s="246"/>
      <c r="E142" s="542"/>
      <c r="F142" s="1028"/>
      <c r="G142" s="1028"/>
      <c r="H142" s="1032"/>
      <c r="I142" s="1032"/>
      <c r="J142" s="238"/>
      <c r="K142" s="239"/>
      <c r="L142" s="211"/>
    </row>
    <row r="143" spans="1:19" s="44" customFormat="1" ht="15" customHeight="1">
      <c r="A143" s="240"/>
      <c r="B143" s="246"/>
      <c r="C143" s="246"/>
      <c r="D143" s="246"/>
      <c r="E143" s="542"/>
      <c r="F143" s="542"/>
      <c r="G143" s="542"/>
      <c r="H143" s="542"/>
      <c r="I143" s="238"/>
      <c r="J143" s="543"/>
      <c r="K143" s="544"/>
      <c r="L143" s="211"/>
    </row>
    <row r="144" spans="1:19" s="44" customFormat="1" ht="15" customHeight="1">
      <c r="A144" s="240"/>
      <c r="B144" s="238"/>
      <c r="C144" s="545"/>
      <c r="D144" s="545"/>
      <c r="E144" s="545"/>
      <c r="F144" s="1028"/>
      <c r="G144" s="1028"/>
      <c r="H144" s="1028"/>
      <c r="I144" s="246"/>
      <c r="J144" s="238"/>
      <c r="K144" s="239"/>
      <c r="L144" s="211"/>
    </row>
    <row r="145" spans="1:12" s="44" customFormat="1" ht="12" customHeight="1" thickBot="1">
      <c r="A145" s="546"/>
      <c r="B145" s="246"/>
      <c r="C145" s="238"/>
      <c r="D145" s="238"/>
      <c r="E145" s="542"/>
      <c r="F145" s="1029"/>
      <c r="G145" s="1029"/>
      <c r="H145" s="1029"/>
      <c r="I145" s="238"/>
      <c r="J145" s="284"/>
      <c r="K145" s="285"/>
      <c r="L145" s="211"/>
    </row>
    <row r="146" spans="1:12" s="44" customFormat="1" ht="27.75" customHeight="1">
      <c r="A146" s="275" t="s">
        <v>1392</v>
      </c>
      <c r="B146" s="277"/>
      <c r="C146" s="277"/>
      <c r="D146" s="277"/>
      <c r="E146" s="277"/>
      <c r="F146" s="277"/>
      <c r="G146" s="277"/>
      <c r="H146" s="277"/>
      <c r="I146" s="547"/>
      <c r="J146" s="238"/>
      <c r="K146" s="239"/>
      <c r="L146" s="211"/>
    </row>
    <row r="147" spans="1:12" s="44" customFormat="1" ht="7.5" customHeight="1">
      <c r="A147" s="226"/>
      <c r="B147" s="116"/>
      <c r="C147" s="116"/>
      <c r="D147" s="116"/>
      <c r="E147" s="116"/>
      <c r="F147" s="116"/>
      <c r="G147" s="116"/>
      <c r="H147" s="116"/>
      <c r="I147" s="238"/>
      <c r="J147" s="238"/>
      <c r="K147" s="239"/>
      <c r="L147" s="211"/>
    </row>
    <row r="148" spans="1:12" s="44" customFormat="1" ht="7.5" customHeight="1">
      <c r="A148" s="226"/>
      <c r="B148" s="116"/>
      <c r="C148" s="116"/>
      <c r="D148" s="116"/>
      <c r="E148" s="116"/>
      <c r="F148" s="116"/>
      <c r="G148" s="116"/>
      <c r="H148" s="116"/>
      <c r="I148" s="238"/>
      <c r="J148" s="238"/>
      <c r="K148" s="239"/>
      <c r="L148" s="211"/>
    </row>
    <row r="149" spans="1:12" s="44" customFormat="1" ht="16.5" customHeight="1">
      <c r="A149" s="226" t="s">
        <v>1393</v>
      </c>
      <c r="B149" s="1021">
        <f>'Product Info'!D17</f>
        <v>0</v>
      </c>
      <c r="C149" s="1022"/>
      <c r="D149" s="1022"/>
      <c r="E149" s="1022"/>
      <c r="F149" s="1023"/>
      <c r="G149" s="283" t="s">
        <v>1394</v>
      </c>
      <c r="H149" s="1033">
        <f>'Product Info'!D19</f>
        <v>0</v>
      </c>
      <c r="I149" s="1033"/>
      <c r="L149" s="211"/>
    </row>
    <row r="150" spans="1:12" s="44" customFormat="1" ht="16.5" customHeight="1">
      <c r="A150" s="226" t="s">
        <v>1395</v>
      </c>
      <c r="B150" s="1024">
        <f>'Product Info'!D18</f>
        <v>0</v>
      </c>
      <c r="C150" s="1024"/>
      <c r="D150" s="1024"/>
      <c r="E150" s="1024"/>
      <c r="F150" s="1024"/>
      <c r="G150" s="769" t="s">
        <v>1396</v>
      </c>
      <c r="H150" s="1034">
        <f>'Product Info'!D20</f>
        <v>0</v>
      </c>
      <c r="I150" s="1034"/>
      <c r="J150" s="283"/>
      <c r="L150" s="211"/>
    </row>
    <row r="151" spans="1:12" s="44" customFormat="1" ht="15" customHeight="1">
      <c r="A151" s="226"/>
      <c r="B151" s="1025"/>
      <c r="C151" s="1025"/>
      <c r="D151" s="1025"/>
      <c r="E151" s="1025"/>
      <c r="F151" s="1025"/>
      <c r="J151" s="283"/>
      <c r="L151" s="211"/>
    </row>
    <row r="152" spans="1:12" s="44" customFormat="1" ht="7.5" customHeight="1">
      <c r="A152" s="240"/>
      <c r="B152" s="238"/>
      <c r="C152" s="238"/>
      <c r="D152" s="238"/>
      <c r="E152" s="238"/>
      <c r="F152" s="238"/>
      <c r="G152" s="238"/>
      <c r="H152" s="238"/>
      <c r="I152" s="238"/>
      <c r="J152" s="241"/>
      <c r="K152" s="548"/>
      <c r="L152" s="211"/>
    </row>
    <row r="153" spans="1:12" s="44" customFormat="1" ht="8.25" customHeight="1" thickBot="1">
      <c r="A153" s="549"/>
      <c r="B153" s="241"/>
      <c r="C153" s="241"/>
      <c r="D153" s="241"/>
      <c r="E153" s="241"/>
      <c r="F153" s="241"/>
      <c r="G153" s="241"/>
      <c r="H153" s="241"/>
      <c r="I153" s="241"/>
      <c r="J153" s="241"/>
      <c r="K153" s="548"/>
      <c r="L153" s="211"/>
    </row>
    <row r="154" spans="1:12" s="44" customFormat="1" ht="3.75" customHeight="1" thickBot="1">
      <c r="A154" s="538"/>
      <c r="B154" s="539"/>
      <c r="C154" s="539"/>
      <c r="D154" s="539"/>
      <c r="E154" s="539"/>
      <c r="F154" s="539"/>
      <c r="G154" s="539"/>
      <c r="H154" s="539"/>
      <c r="I154" s="539"/>
      <c r="J154" s="539"/>
      <c r="K154" s="540"/>
      <c r="L154" s="211"/>
    </row>
    <row r="155" spans="1:12" s="44" customFormat="1" ht="17.25" customHeight="1">
      <c r="A155" s="278" t="s">
        <v>1397</v>
      </c>
      <c r="B155" s="279"/>
      <c r="C155" s="279"/>
      <c r="D155" s="279"/>
      <c r="E155" s="279"/>
      <c r="F155" s="279"/>
      <c r="G155" s="279"/>
      <c r="H155" s="279"/>
      <c r="I155" s="279"/>
      <c r="J155" s="280"/>
      <c r="K155" s="281"/>
      <c r="L155" s="211"/>
    </row>
    <row r="156" spans="1:12" s="44" customFormat="1" ht="4.5" customHeight="1">
      <c r="A156" s="226"/>
      <c r="B156" s="608"/>
      <c r="C156" s="608"/>
      <c r="D156" s="608"/>
      <c r="E156" s="608"/>
      <c r="F156" s="608"/>
      <c r="G156" s="608"/>
      <c r="H156" s="241"/>
      <c r="I156" s="241"/>
      <c r="J156" s="238"/>
      <c r="K156" s="239"/>
      <c r="L156" s="211"/>
    </row>
    <row r="157" spans="1:12" s="44" customFormat="1" ht="12" customHeight="1">
      <c r="A157" s="439" t="s">
        <v>1733</v>
      </c>
      <c r="B157" s="608"/>
      <c r="C157" s="608"/>
      <c r="D157" s="241"/>
      <c r="E157" s="608"/>
      <c r="F157" s="241"/>
      <c r="G157" s="608"/>
      <c r="H157" s="241"/>
      <c r="I157" s="241"/>
      <c r="J157" s="238"/>
      <c r="K157" s="239"/>
      <c r="L157" s="211"/>
    </row>
    <row r="158" spans="1:12" s="44" customFormat="1" ht="2.25" customHeight="1">
      <c r="A158" s="439"/>
      <c r="B158" s="608"/>
      <c r="C158" s="608"/>
      <c r="D158" s="241"/>
      <c r="E158" s="608"/>
      <c r="F158" s="241"/>
      <c r="G158" s="608"/>
      <c r="H158" s="241"/>
      <c r="I158" s="241"/>
      <c r="J158" s="238"/>
      <c r="K158" s="239"/>
      <c r="L158" s="211"/>
    </row>
    <row r="159" spans="1:12" s="44" customFormat="1">
      <c r="A159" s="226" t="s">
        <v>1734</v>
      </c>
      <c r="B159" s="494"/>
      <c r="C159" s="116"/>
      <c r="D159" s="440" t="s">
        <v>1735</v>
      </c>
      <c r="E159" s="494"/>
      <c r="F159" s="283" t="s">
        <v>1736</v>
      </c>
      <c r="G159" s="494"/>
      <c r="H159" s="238"/>
      <c r="I159" s="238"/>
      <c r="J159" s="238"/>
      <c r="K159" s="239"/>
      <c r="L159" s="211"/>
    </row>
    <row r="160" spans="1:12" s="44" customFormat="1" ht="1.5" customHeight="1">
      <c r="A160" s="224"/>
      <c r="D160" s="238"/>
      <c r="E160" s="238"/>
      <c r="F160" s="283"/>
      <c r="G160" s="255"/>
      <c r="H160" s="238"/>
      <c r="I160" s="238"/>
      <c r="J160" s="238"/>
      <c r="K160" s="239"/>
      <c r="L160" s="211"/>
    </row>
    <row r="161" spans="1:12" s="44" customFormat="1" ht="16.5" customHeight="1">
      <c r="A161" s="226" t="s">
        <v>1737</v>
      </c>
      <c r="B161" s="494"/>
      <c r="C161" s="116"/>
      <c r="D161" s="238" t="s">
        <v>1738</v>
      </c>
      <c r="E161" s="494"/>
      <c r="F161" s="283" t="s">
        <v>1739</v>
      </c>
      <c r="G161" s="494"/>
      <c r="H161" s="238"/>
      <c r="I161" s="238"/>
      <c r="J161" s="238"/>
      <c r="K161" s="239"/>
      <c r="L161" s="211"/>
    </row>
    <row r="162" spans="1:12" s="44" customFormat="1" ht="1.5" customHeight="1">
      <c r="A162" s="226"/>
      <c r="B162" s="116"/>
      <c r="C162" s="116"/>
      <c r="D162" s="440"/>
      <c r="E162" s="257"/>
      <c r="F162" s="784"/>
      <c r="G162" s="282"/>
      <c r="H162" s="238"/>
      <c r="I162" s="238"/>
      <c r="J162" s="238"/>
      <c r="K162" s="239"/>
      <c r="L162" s="211"/>
    </row>
    <row r="163" spans="1:12" s="44" customFormat="1" ht="16.5" customHeight="1">
      <c r="A163" s="224" t="s">
        <v>1740</v>
      </c>
      <c r="B163" s="494"/>
      <c r="D163" s="238" t="s">
        <v>1741</v>
      </c>
      <c r="E163" s="494"/>
      <c r="F163" s="283" t="s">
        <v>1742</v>
      </c>
      <c r="G163" s="494"/>
      <c r="H163" s="238"/>
      <c r="I163" s="238"/>
      <c r="J163" s="238"/>
      <c r="K163" s="239"/>
      <c r="L163" s="211"/>
    </row>
    <row r="164" spans="1:12" s="44" customFormat="1" ht="16.5" customHeight="1">
      <c r="A164" s="240"/>
      <c r="B164" s="238"/>
      <c r="C164" s="238"/>
      <c r="D164" s="238"/>
      <c r="E164" s="238"/>
      <c r="F164" s="238"/>
      <c r="G164" s="238"/>
      <c r="H164" s="238"/>
      <c r="I164" s="238"/>
      <c r="J164" s="238"/>
      <c r="K164" s="239"/>
      <c r="L164" s="211"/>
    </row>
    <row r="165" spans="1:12" s="44" customFormat="1" ht="16.5" customHeight="1">
      <c r="A165" s="777" t="s">
        <v>1743</v>
      </c>
      <c r="B165" s="442"/>
      <c r="C165" s="238"/>
      <c r="D165" s="244" t="s">
        <v>1744</v>
      </c>
      <c r="E165" s="440"/>
      <c r="F165" s="442"/>
      <c r="G165" s="784" t="s">
        <v>1745</v>
      </c>
      <c r="H165" s="442"/>
      <c r="I165" s="784" t="s">
        <v>1746</v>
      </c>
      <c r="J165" s="442"/>
      <c r="K165" s="440"/>
      <c r="L165" s="211"/>
    </row>
    <row r="166" spans="1:12" s="44" customFormat="1" ht="16.5" customHeight="1">
      <c r="A166" s="240"/>
      <c r="B166" s="440"/>
      <c r="C166" s="238"/>
      <c r="D166" s="238"/>
      <c r="E166" s="440"/>
      <c r="F166" s="283"/>
      <c r="G166" s="440"/>
      <c r="H166" s="238"/>
      <c r="I166" s="440"/>
      <c r="J166" s="238"/>
      <c r="K166" s="440"/>
      <c r="L166" s="211"/>
    </row>
    <row r="167" spans="1:12" s="44" customFormat="1" ht="16.5" customHeight="1">
      <c r="A167" s="441" t="s">
        <v>1747</v>
      </c>
      <c r="B167" s="442"/>
      <c r="C167" s="238"/>
      <c r="D167" s="238"/>
      <c r="E167" s="238"/>
      <c r="F167" s="283"/>
      <c r="G167" s="784" t="s">
        <v>1748</v>
      </c>
      <c r="H167" s="442"/>
      <c r="I167" s="440"/>
      <c r="J167" s="238"/>
      <c r="K167" s="238"/>
      <c r="L167" s="211"/>
    </row>
    <row r="168" spans="1:12" s="44" customFormat="1" ht="16.5" customHeight="1">
      <c r="A168" s="240"/>
      <c r="B168" s="238"/>
      <c r="C168" s="238"/>
      <c r="D168" s="238"/>
      <c r="E168" s="238"/>
      <c r="F168" s="283"/>
      <c r="G168" s="238"/>
      <c r="H168" s="238"/>
      <c r="I168" s="238"/>
      <c r="J168" s="238"/>
      <c r="K168" s="238"/>
      <c r="L168" s="211"/>
    </row>
    <row r="169" spans="1:12" s="44" customFormat="1" ht="16.5" customHeight="1">
      <c r="A169" s="244" t="s">
        <v>1749</v>
      </c>
      <c r="B169" s="495"/>
      <c r="C169" s="537"/>
      <c r="D169" s="537"/>
      <c r="E169" s="537"/>
      <c r="F169" s="537"/>
      <c r="G169" s="537"/>
      <c r="H169" s="537"/>
      <c r="I169" s="537"/>
      <c r="J169" s="611"/>
      <c r="K169" s="238"/>
      <c r="L169" s="211"/>
    </row>
    <row r="170" spans="1:12" s="44" customFormat="1" ht="15.5" hidden="1">
      <c r="A170" s="286"/>
      <c r="F170" s="214"/>
      <c r="I170" s="214"/>
    </row>
    <row r="171" spans="1:12" s="44" customFormat="1" ht="5.25" hidden="1" customHeight="1">
      <c r="A171" s="287" t="s">
        <v>1749</v>
      </c>
      <c r="J171" s="214"/>
    </row>
    <row r="172" spans="1:12" s="44" customFormat="1" ht="15.5" hidden="1">
      <c r="A172" s="286"/>
      <c r="F172" s="214"/>
      <c r="I172" s="214"/>
    </row>
    <row r="173" spans="1:12" s="44" customFormat="1" ht="5.25" hidden="1" customHeight="1">
      <c r="A173" s="219"/>
      <c r="J173" s="214"/>
    </row>
    <row r="174" spans="1:12" s="44" customFormat="1" ht="7.5" hidden="1" customHeight="1"/>
    <row r="175" spans="1:12" s="44" customFormat="1" ht="15.5" hidden="1">
      <c r="A175" s="214"/>
      <c r="F175" s="214"/>
      <c r="I175" s="214"/>
    </row>
    <row r="176" spans="1:12" s="44" customFormat="1" ht="7.5" hidden="1" customHeight="1"/>
    <row r="177" spans="1:9" s="44" customFormat="1" ht="15.5" hidden="1">
      <c r="A177" s="214"/>
      <c r="F177" s="214"/>
      <c r="I177" s="214"/>
    </row>
    <row r="178" spans="1:9" s="44" customFormat="1" ht="9.75" hidden="1" customHeight="1"/>
    <row r="179" spans="1:9" s="44" customFormat="1" hidden="1"/>
    <row r="180" spans="1:9" s="44" customFormat="1" hidden="1"/>
    <row r="192" spans="1:9"/>
    <row r="193"/>
    <row r="194"/>
    <row r="195"/>
  </sheetData>
  <sheetProtection algorithmName="SHA-512" hashValue="F1oKDZ3qK7NlVijx/jOpaBciWU4gJ643U+gHSV0Gkax6c96y9Tm6t7FkqvpYTQc6KoEL4+sKBof3si/d4mDjww==" saltValue="yGyu2RWy/jsc6x9EJNh4UQ==" spinCount="100000" sheet="1" objects="1" scenarios="1"/>
  <mergeCells count="91">
    <mergeCell ref="G1:I1"/>
    <mergeCell ref="G2:I2"/>
    <mergeCell ref="G3:I3"/>
    <mergeCell ref="E3:F3"/>
    <mergeCell ref="E2:F2"/>
    <mergeCell ref="E1:F1"/>
    <mergeCell ref="J137:J138"/>
    <mergeCell ref="D13:E13"/>
    <mergeCell ref="A9:A10"/>
    <mergeCell ref="B9:D10"/>
    <mergeCell ref="H9:H10"/>
    <mergeCell ref="I9:I10"/>
    <mergeCell ref="B11:D12"/>
    <mergeCell ref="H11:H12"/>
    <mergeCell ref="I11:I12"/>
    <mergeCell ref="B13:C13"/>
    <mergeCell ref="F13:G13"/>
    <mergeCell ref="H13:I13"/>
    <mergeCell ref="B24:D24"/>
    <mergeCell ref="J13:K13"/>
    <mergeCell ref="B15:D15"/>
    <mergeCell ref="B17:C17"/>
    <mergeCell ref="K6:K7"/>
    <mergeCell ref="B8:D8"/>
    <mergeCell ref="E8:E9"/>
    <mergeCell ref="F8:G9"/>
    <mergeCell ref="I8:J8"/>
    <mergeCell ref="E19:G19"/>
    <mergeCell ref="I19:J19"/>
    <mergeCell ref="B21:C21"/>
    <mergeCell ref="F21:G21"/>
    <mergeCell ref="A5:C5"/>
    <mergeCell ref="D5:I5"/>
    <mergeCell ref="H15:I15"/>
    <mergeCell ref="D17:E17"/>
    <mergeCell ref="B19:D19"/>
    <mergeCell ref="B46:J46"/>
    <mergeCell ref="B26:C26"/>
    <mergeCell ref="I26:J26"/>
    <mergeCell ref="B28:C28"/>
    <mergeCell ref="F28:G28"/>
    <mergeCell ref="B30:E30"/>
    <mergeCell ref="F30:G30"/>
    <mergeCell ref="I30:J30"/>
    <mergeCell ref="B31:E31"/>
    <mergeCell ref="B33:E33"/>
    <mergeCell ref="B35:C35"/>
    <mergeCell ref="B37:C37"/>
    <mergeCell ref="B41:C41"/>
    <mergeCell ref="B47:J47"/>
    <mergeCell ref="A48:A50"/>
    <mergeCell ref="B48:J50"/>
    <mergeCell ref="A58:A59"/>
    <mergeCell ref="B58:B59"/>
    <mergeCell ref="D58:E59"/>
    <mergeCell ref="F58:F59"/>
    <mergeCell ref="H58:I59"/>
    <mergeCell ref="H62:I62"/>
    <mergeCell ref="D66:E67"/>
    <mergeCell ref="A70:E72"/>
    <mergeCell ref="H70:I72"/>
    <mergeCell ref="E78:F78"/>
    <mergeCell ref="J78:K78"/>
    <mergeCell ref="B135:D135"/>
    <mergeCell ref="E135:E136"/>
    <mergeCell ref="F135:G135"/>
    <mergeCell ref="H135:I135"/>
    <mergeCell ref="G128:I128"/>
    <mergeCell ref="H124:I124"/>
    <mergeCell ref="H125:I125"/>
    <mergeCell ref="J87:K89"/>
    <mergeCell ref="B95:E95"/>
    <mergeCell ref="H95:J95"/>
    <mergeCell ref="B98:E98"/>
    <mergeCell ref="G87:H89"/>
    <mergeCell ref="H126:I126"/>
    <mergeCell ref="B149:F149"/>
    <mergeCell ref="B150:F150"/>
    <mergeCell ref="B151:F151"/>
    <mergeCell ref="D123:E123"/>
    <mergeCell ref="D124:E124"/>
    <mergeCell ref="D125:E125"/>
    <mergeCell ref="D126:E126"/>
    <mergeCell ref="B128:E128"/>
    <mergeCell ref="F144:H145"/>
    <mergeCell ref="H137:I138"/>
    <mergeCell ref="B141:D141"/>
    <mergeCell ref="F141:G142"/>
    <mergeCell ref="H141:I142"/>
    <mergeCell ref="H149:I149"/>
    <mergeCell ref="H150:I150"/>
  </mergeCells>
  <conditionalFormatting sqref="B123:B126 F123:F126 J123:J126 F128 J128 F130 J130">
    <cfRule type="cellIs" dxfId="23" priority="1" operator="equal">
      <formula>"No"</formula>
    </cfRule>
    <cfRule type="cellIs" dxfId="22" priority="2" operator="equal">
      <formula>"Yes"</formula>
    </cfRule>
  </conditionalFormatting>
  <conditionalFormatting sqref="G1:I3">
    <cfRule type="cellIs" dxfId="21" priority="3" operator="equal">
      <formula>"Complete"</formula>
    </cfRule>
  </conditionalFormatting>
  <dataValidations count="1">
    <dataValidation type="textLength" allowBlank="1" showInputMessage="1" showErrorMessage="1" sqref="K4:K6" xr:uid="{97A73E35-E5B3-4960-B3C7-C873A3E33E69}">
      <formula1>0</formula1>
      <formula2>8</formula2>
    </dataValidation>
  </dataValidations>
  <pageMargins left="0.23622047244094491" right="0.23622047244094491" top="2.3622047244094491" bottom="0.27559055118110237" header="0.23622047244094491" footer="0.23622047244094491"/>
  <pageSetup paperSize="9" scale="2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B398-EB97-402F-B859-0ABB83FA4579}">
  <sheetPr codeName="Sheet10"/>
  <dimension ref="A1:DL2435"/>
  <sheetViews>
    <sheetView zoomScaleNormal="100" workbookViewId="0">
      <selection activeCell="F42" sqref="F42"/>
    </sheetView>
  </sheetViews>
  <sheetFormatPr defaultColWidth="9.26953125" defaultRowHeight="12.5"/>
  <cols>
    <col min="1" max="1" width="5" customWidth="1"/>
    <col min="2" max="2" width="35" bestFit="1" customWidth="1"/>
    <col min="3" max="3" width="18.26953125" customWidth="1"/>
    <col min="4" max="4" width="5.26953125" customWidth="1"/>
    <col min="5" max="5" width="33.453125" bestFit="1" customWidth="1"/>
    <col min="6" max="9" width="5.26953125" customWidth="1"/>
    <col min="10" max="10" width="10.26953125" customWidth="1"/>
    <col min="11" max="11" width="17.54296875" customWidth="1"/>
    <col min="12" max="12" width="22.26953125" customWidth="1"/>
    <col min="13" max="13" width="28.7265625" bestFit="1" customWidth="1"/>
    <col min="14" max="14" width="30" bestFit="1" customWidth="1"/>
    <col min="15" max="15" width="11.26953125" customWidth="1"/>
    <col min="16" max="16" width="43.26953125" customWidth="1"/>
    <col min="17" max="19" width="22.26953125" customWidth="1"/>
    <col min="20" max="20" width="12.453125" customWidth="1"/>
    <col min="21" max="21" width="22.26953125" customWidth="1"/>
    <col min="22" max="22" width="10" style="57" customWidth="1"/>
    <col min="23" max="23" width="8.453125" customWidth="1"/>
    <col min="24" max="24" width="5.7265625" customWidth="1"/>
    <col min="25" max="25" width="29.54296875" customWidth="1"/>
    <col min="26" max="26" width="12.7265625" customWidth="1"/>
    <col min="27" max="27" width="13" customWidth="1"/>
    <col min="28" max="28" width="6.7265625" customWidth="1"/>
    <col min="29" max="29" width="5.7265625" customWidth="1"/>
    <col min="30" max="30" width="51.26953125" customWidth="1"/>
    <col min="31" max="31" width="11.453125" customWidth="1"/>
    <col min="32" max="32" width="8.26953125" customWidth="1"/>
    <col min="33" max="34" width="18.54296875" customWidth="1"/>
    <col min="35" max="35" width="21.26953125" style="57" customWidth="1"/>
    <col min="36" max="36" width="12.54296875" style="57" customWidth="1"/>
    <col min="37" max="37" width="54.26953125" customWidth="1"/>
    <col min="38" max="38" width="40" customWidth="1"/>
    <col min="39" max="40" width="21.26953125" customWidth="1"/>
    <col min="41" max="41" width="10.26953125" customWidth="1"/>
    <col min="42" max="42" width="18.453125" customWidth="1"/>
    <col min="43" max="43" width="11.26953125" customWidth="1"/>
    <col min="44" max="44" width="7.7265625" customWidth="1"/>
    <col min="45" max="46" width="14.453125" customWidth="1"/>
    <col min="47" max="47" width="8.54296875" customWidth="1"/>
    <col min="48" max="48" width="5.7265625" customWidth="1"/>
    <col min="49" max="49" width="25.453125" customWidth="1"/>
    <col min="50" max="50" width="11.7265625" customWidth="1"/>
    <col min="51" max="51" width="5.7265625" customWidth="1"/>
    <col min="52" max="53" width="9.26953125" customWidth="1"/>
    <col min="54" max="54" width="27.453125" customWidth="1"/>
    <col min="55" max="55" width="15" customWidth="1"/>
    <col min="56" max="56" width="9.26953125" style="57" customWidth="1"/>
    <col min="57" max="57" width="9.26953125" customWidth="1"/>
    <col min="58" max="58" width="20.7265625" customWidth="1"/>
    <col min="59" max="59" width="18.26953125" customWidth="1"/>
    <col min="60" max="60" width="14.54296875" customWidth="1"/>
    <col min="61" max="62" width="11.7265625" customWidth="1"/>
    <col min="63" max="65" width="9.26953125" customWidth="1"/>
    <col min="66" max="66" width="20" customWidth="1"/>
    <col min="67" max="69" width="9.26953125" customWidth="1"/>
    <col min="70" max="70" width="27.54296875" customWidth="1"/>
    <col min="71" max="72" width="9.26953125" customWidth="1"/>
    <col min="73" max="73" width="25.7265625" customWidth="1"/>
    <col min="74" max="75" width="9.26953125" customWidth="1"/>
    <col min="76" max="76" width="13.453125" style="4" customWidth="1"/>
    <col min="77" max="77" width="9.26953125" style="4" customWidth="1"/>
    <col min="78" max="78" width="9.26953125" customWidth="1"/>
    <col min="79" max="79" width="13.26953125" customWidth="1"/>
    <col min="80" max="80" width="12.7265625" customWidth="1"/>
    <col min="81" max="81" width="9.26953125" customWidth="1"/>
    <col min="82" max="82" width="31.453125" customWidth="1"/>
    <col min="83" max="83" width="9.26953125" style="57" customWidth="1"/>
    <col min="84" max="84" width="11.26953125" style="57" customWidth="1"/>
    <col min="85" max="85" width="9.26953125" style="57" customWidth="1"/>
    <col min="86" max="86" width="9.26953125" customWidth="1"/>
    <col min="87" max="87" width="30.7265625" customWidth="1"/>
    <col min="88" max="89" width="9.26953125" customWidth="1"/>
    <col min="90" max="90" width="11.7265625" customWidth="1"/>
    <col min="91" max="92" width="9.26953125" customWidth="1"/>
    <col min="93" max="93" width="44.26953125" customWidth="1"/>
    <col min="94" max="94" width="34.54296875" customWidth="1"/>
    <col min="95" max="95" width="17" customWidth="1"/>
    <col min="96" max="96" width="9.26953125" customWidth="1"/>
    <col min="97" max="97" width="34.7265625" customWidth="1"/>
    <col min="98" max="98" width="9.26953125" customWidth="1"/>
    <col min="100" max="100" width="88.1796875" bestFit="1" customWidth="1"/>
    <col min="103" max="103" width="8.7265625"/>
    <col min="104" max="104" width="26.54296875" customWidth="1"/>
    <col min="105" max="105" width="9.26953125" customWidth="1"/>
    <col min="107" max="107" width="13.81640625" customWidth="1"/>
    <col min="108" max="108" width="12.81640625" customWidth="1"/>
    <col min="110" max="110" width="88.1796875" bestFit="1" customWidth="1"/>
    <col min="111" max="111" width="12.54296875" bestFit="1" customWidth="1"/>
    <col min="112" max="112" width="16.54296875" bestFit="1" customWidth="1"/>
    <col min="113" max="113" width="13.26953125" bestFit="1" customWidth="1"/>
  </cols>
  <sheetData>
    <row r="1" spans="1:116" ht="38.5" thickBot="1">
      <c r="A1" s="25"/>
      <c r="B1" s="307" t="s">
        <v>1750</v>
      </c>
      <c r="C1" s="2"/>
      <c r="D1" s="30"/>
      <c r="E1" s="674" t="s">
        <v>1751</v>
      </c>
      <c r="F1" s="2"/>
      <c r="G1" s="2"/>
      <c r="H1" s="2"/>
      <c r="I1" s="2"/>
      <c r="J1" s="2"/>
      <c r="K1" s="651" t="s">
        <v>270</v>
      </c>
      <c r="L1" s="637"/>
      <c r="M1" s="674" t="s">
        <v>1751</v>
      </c>
      <c r="N1" s="674" t="s">
        <v>1751</v>
      </c>
      <c r="P1" s="637"/>
      <c r="Q1" s="651" t="s">
        <v>272</v>
      </c>
      <c r="R1" s="637"/>
      <c r="S1" s="637"/>
      <c r="U1" s="652" t="s">
        <v>280</v>
      </c>
      <c r="V1" s="653"/>
      <c r="W1" s="2"/>
      <c r="X1" s="362"/>
      <c r="Y1" s="363" t="s">
        <v>1752</v>
      </c>
      <c r="Z1" s="364"/>
      <c r="AA1" s="365"/>
      <c r="AB1" s="2"/>
      <c r="AC1" s="362"/>
      <c r="AD1" s="363" t="s">
        <v>1753</v>
      </c>
      <c r="AE1" s="365"/>
      <c r="AG1" s="660" t="s">
        <v>286</v>
      </c>
      <c r="AH1" s="663"/>
      <c r="AI1" s="787"/>
      <c r="AK1" s="637"/>
      <c r="AL1" s="660" t="s">
        <v>278</v>
      </c>
      <c r="AM1" s="661"/>
      <c r="AN1" s="634"/>
      <c r="AP1" s="652" t="s">
        <v>1754</v>
      </c>
      <c r="AQ1" s="637"/>
      <c r="AS1" s="6" t="s">
        <v>1755</v>
      </c>
      <c r="AV1" s="3"/>
      <c r="AW1" s="6" t="s">
        <v>1756</v>
      </c>
      <c r="AY1" s="3"/>
      <c r="BB1" s="636" t="s">
        <v>285</v>
      </c>
      <c r="BC1" s="637"/>
      <c r="BF1" s="637"/>
      <c r="BG1" s="638" t="s">
        <v>1757</v>
      </c>
      <c r="BH1" s="638"/>
      <c r="BI1" s="638"/>
      <c r="BJ1" s="637"/>
      <c r="BK1" s="637"/>
      <c r="BN1" t="s">
        <v>1384</v>
      </c>
      <c r="BR1" t="s">
        <v>1385</v>
      </c>
      <c r="BU1" s="56" t="s">
        <v>1758</v>
      </c>
      <c r="BV1" s="45"/>
      <c r="BX1" s="291" t="s">
        <v>345</v>
      </c>
      <c r="BY1" s="292"/>
      <c r="CA1" s="56" t="s">
        <v>346</v>
      </c>
      <c r="CB1" s="45"/>
      <c r="CD1" s="56" t="s">
        <v>1759</v>
      </c>
      <c r="CE1" s="59"/>
      <c r="CF1" s="59"/>
      <c r="CG1" s="59"/>
      <c r="CI1" s="325" t="s">
        <v>1760</v>
      </c>
      <c r="CJ1" s="326" t="s">
        <v>1761</v>
      </c>
      <c r="CK1" s="326" t="s">
        <v>1762</v>
      </c>
      <c r="CL1" s="41" t="s">
        <v>1763</v>
      </c>
      <c r="CO1" s="637"/>
      <c r="CP1" s="654" t="s">
        <v>274</v>
      </c>
      <c r="CQ1" s="634"/>
      <c r="CS1" s="654" t="s">
        <v>276</v>
      </c>
      <c r="CT1" s="634"/>
      <c r="CV1" s="633" t="s">
        <v>203</v>
      </c>
      <c r="CW1" s="634"/>
      <c r="CZ1" s="1159" t="s">
        <v>292</v>
      </c>
      <c r="DA1" s="1160"/>
      <c r="DC1" s="1161" t="s">
        <v>289</v>
      </c>
      <c r="DD1" s="1162"/>
      <c r="DF1" s="1161" t="s">
        <v>287</v>
      </c>
      <c r="DG1" s="1163"/>
      <c r="DH1" s="1162"/>
    </row>
    <row r="2" spans="1:116" ht="27" thickBot="1">
      <c r="A2" s="37" t="s">
        <v>1335</v>
      </c>
      <c r="B2" s="38" t="s">
        <v>1161</v>
      </c>
      <c r="C2" s="38" t="s">
        <v>1764</v>
      </c>
      <c r="D2" s="64" t="s">
        <v>1335</v>
      </c>
      <c r="E2" s="32"/>
      <c r="F2" s="32"/>
      <c r="G2" s="32"/>
      <c r="H2" s="32"/>
      <c r="I2" s="32"/>
      <c r="K2" s="37" t="s">
        <v>1161</v>
      </c>
      <c r="L2" s="38" t="s">
        <v>1335</v>
      </c>
      <c r="M2" s="669" t="s">
        <v>299</v>
      </c>
      <c r="N2" s="675" t="s">
        <v>300</v>
      </c>
      <c r="O2" s="32"/>
      <c r="P2" s="37"/>
      <c r="Q2" s="368" t="s">
        <v>1765</v>
      </c>
      <c r="R2" s="368" t="s">
        <v>1335</v>
      </c>
      <c r="S2" s="43" t="s">
        <v>270</v>
      </c>
      <c r="T2" s="374"/>
      <c r="U2" s="367" t="s">
        <v>1765</v>
      </c>
      <c r="V2" s="376" t="s">
        <v>1335</v>
      </c>
      <c r="W2" s="3"/>
      <c r="X2" s="31" t="s">
        <v>1335</v>
      </c>
      <c r="Y2" s="32" t="s">
        <v>1161</v>
      </c>
      <c r="Z2" s="32" t="s">
        <v>1764</v>
      </c>
      <c r="AA2" s="52"/>
      <c r="AB2" s="3"/>
      <c r="AC2" s="31" t="s">
        <v>1335</v>
      </c>
      <c r="AD2" s="32" t="s">
        <v>1161</v>
      </c>
      <c r="AE2" s="8" t="s">
        <v>1335</v>
      </c>
      <c r="AG2" s="31" t="s">
        <v>1161</v>
      </c>
      <c r="AH2" s="32"/>
      <c r="AI2" s="501" t="s">
        <v>1335</v>
      </c>
      <c r="AJ2" s="655"/>
      <c r="AK2" s="374"/>
      <c r="AL2" s="384" t="s">
        <v>1161</v>
      </c>
      <c r="AM2" s="374" t="s">
        <v>1766</v>
      </c>
      <c r="AN2" s="383" t="s">
        <v>1335</v>
      </c>
      <c r="AO2" s="374"/>
      <c r="AP2" s="37" t="s">
        <v>1161</v>
      </c>
      <c r="AQ2" s="30"/>
      <c r="AS2" s="25" t="s">
        <v>1159</v>
      </c>
      <c r="AT2" s="30" t="s">
        <v>1767</v>
      </c>
      <c r="AV2" s="48" t="s">
        <v>1335</v>
      </c>
      <c r="AW2" s="49" t="s">
        <v>1161</v>
      </c>
      <c r="AX2" s="2" t="s">
        <v>1764</v>
      </c>
      <c r="AY2" s="50" t="s">
        <v>1335</v>
      </c>
      <c r="BA2" s="32"/>
      <c r="BB2" s="37" t="s">
        <v>1161</v>
      </c>
      <c r="BC2" s="64" t="s">
        <v>1335</v>
      </c>
      <c r="BD2" s="327"/>
      <c r="BF2" s="310" t="s">
        <v>1765</v>
      </c>
      <c r="BG2" s="311" t="s">
        <v>1764</v>
      </c>
      <c r="BH2" s="311" t="s">
        <v>1768</v>
      </c>
      <c r="BI2" s="311" t="s">
        <v>1769</v>
      </c>
      <c r="BJ2" s="311" t="s">
        <v>1770</v>
      </c>
      <c r="BK2" s="312" t="s">
        <v>1335</v>
      </c>
      <c r="BN2" s="25" t="s">
        <v>1771</v>
      </c>
      <c r="BO2" s="30" t="s">
        <v>1335</v>
      </c>
      <c r="BQ2" s="25" t="s">
        <v>1772</v>
      </c>
      <c r="BR2" s="2" t="s">
        <v>1161</v>
      </c>
      <c r="BS2" s="30" t="s">
        <v>1335</v>
      </c>
      <c r="BU2" s="37" t="s">
        <v>1161</v>
      </c>
      <c r="BV2" s="64" t="s">
        <v>1335</v>
      </c>
      <c r="BX2" s="37" t="s">
        <v>1161</v>
      </c>
      <c r="BY2" s="64" t="s">
        <v>1335</v>
      </c>
      <c r="CA2" s="341" t="s">
        <v>1765</v>
      </c>
      <c r="CB2" s="342" t="s">
        <v>1335</v>
      </c>
      <c r="CD2" s="37" t="s">
        <v>1161</v>
      </c>
      <c r="CE2" s="297" t="s">
        <v>1773</v>
      </c>
      <c r="CF2" s="372" t="s">
        <v>1774</v>
      </c>
      <c r="CG2" s="372" t="s">
        <v>1775</v>
      </c>
      <c r="CI2" s="26" t="s">
        <v>1776</v>
      </c>
      <c r="CJ2" s="57" t="s">
        <v>1777</v>
      </c>
      <c r="CK2" s="57" t="s">
        <v>1778</v>
      </c>
      <c r="CL2" s="60" t="s">
        <v>1777</v>
      </c>
      <c r="CM2" s="32"/>
      <c r="CN2" s="32"/>
      <c r="CO2" s="37"/>
      <c r="CP2" s="2" t="s">
        <v>1765</v>
      </c>
      <c r="CQ2" s="30" t="s">
        <v>1335</v>
      </c>
      <c r="CS2" s="26" t="s">
        <v>1765</v>
      </c>
      <c r="CT2" s="8" t="s">
        <v>1335</v>
      </c>
      <c r="CV2" s="26" t="s">
        <v>1765</v>
      </c>
      <c r="CW2" s="8" t="s">
        <v>1335</v>
      </c>
      <c r="CZ2" s="26" t="s">
        <v>1765</v>
      </c>
      <c r="DA2" s="8" t="s">
        <v>1335</v>
      </c>
      <c r="DC2" s="406" t="s">
        <v>1765</v>
      </c>
      <c r="DD2" s="407" t="s">
        <v>1335</v>
      </c>
      <c r="DF2" s="406" t="s">
        <v>1779</v>
      </c>
      <c r="DG2" s="412" t="s">
        <v>1780</v>
      </c>
      <c r="DH2" s="407" t="s">
        <v>1781</v>
      </c>
      <c r="DL2" s="6" t="s">
        <v>58</v>
      </c>
    </row>
    <row r="3" spans="1:116" ht="15" thickBot="1">
      <c r="A3" s="33" t="s">
        <v>1782</v>
      </c>
      <c r="B3" s="4" t="s">
        <v>1783</v>
      </c>
      <c r="C3" s="4">
        <v>447</v>
      </c>
      <c r="D3" s="33" t="s">
        <v>1782</v>
      </c>
      <c r="E3" t="s">
        <v>1464</v>
      </c>
      <c r="F3" s="4"/>
      <c r="G3" s="4"/>
      <c r="H3" s="4"/>
      <c r="I3" s="4"/>
      <c r="K3" s="33" t="s">
        <v>1784</v>
      </c>
      <c r="L3">
        <v>500</v>
      </c>
      <c r="M3" s="670" t="s">
        <v>1411</v>
      </c>
      <c r="N3" s="671" t="s">
        <v>1412</v>
      </c>
      <c r="P3" s="26" t="s">
        <v>1785</v>
      </c>
      <c r="Q3" s="366" t="s">
        <v>1786</v>
      </c>
      <c r="R3" s="366" t="s">
        <v>395</v>
      </c>
      <c r="S3" s="29" t="s">
        <v>1784</v>
      </c>
      <c r="T3" s="4"/>
      <c r="U3" s="789" t="s">
        <v>281</v>
      </c>
      <c r="V3" s="790">
        <v>502</v>
      </c>
      <c r="X3" s="33" t="s">
        <v>1787</v>
      </c>
      <c r="Y3" s="4" t="s">
        <v>1788</v>
      </c>
      <c r="Z3" s="4" t="s">
        <v>1789</v>
      </c>
      <c r="AA3" s="29" t="s">
        <v>1787</v>
      </c>
      <c r="AB3" s="4"/>
      <c r="AC3" s="33">
        <v>133</v>
      </c>
      <c r="AD3" s="4" t="s">
        <v>1790</v>
      </c>
      <c r="AE3" s="29">
        <v>133</v>
      </c>
      <c r="AF3" s="4"/>
      <c r="AG3" s="496">
        <v>1702909500</v>
      </c>
      <c r="AH3" s="497">
        <v>17029095</v>
      </c>
      <c r="AI3" s="502" t="s">
        <v>1791</v>
      </c>
      <c r="AJ3" s="314"/>
      <c r="AK3" s="25" t="s">
        <v>1792</v>
      </c>
      <c r="AL3" s="658" t="s">
        <v>1793</v>
      </c>
      <c r="AM3" s="658" t="s">
        <v>1784</v>
      </c>
      <c r="AN3" s="659">
        <v>501</v>
      </c>
      <c r="AO3" s="4"/>
      <c r="AP3" s="377" t="s">
        <v>283</v>
      </c>
      <c r="AQ3" s="371" t="s">
        <v>1794</v>
      </c>
      <c r="AS3" s="293" t="s">
        <v>1795</v>
      </c>
      <c r="AT3" s="294" t="s">
        <v>1796</v>
      </c>
      <c r="AV3" s="42" t="s">
        <v>1797</v>
      </c>
      <c r="AW3" s="51" t="s">
        <v>1798</v>
      </c>
      <c r="AX3" t="s">
        <v>1789</v>
      </c>
      <c r="AY3" s="52" t="s">
        <v>1797</v>
      </c>
      <c r="BA3" s="4"/>
      <c r="BB3" s="328" t="s">
        <v>1799</v>
      </c>
      <c r="BC3" s="329" t="s">
        <v>1800</v>
      </c>
      <c r="BD3" s="298"/>
      <c r="BF3" s="313" t="s">
        <v>1801</v>
      </c>
      <c r="BG3" s="314" t="s">
        <v>1802</v>
      </c>
      <c r="BH3" s="315" t="s">
        <v>1803</v>
      </c>
      <c r="BI3" s="57">
        <v>2</v>
      </c>
      <c r="BJ3" s="57">
        <v>24</v>
      </c>
      <c r="BK3" s="316" t="s">
        <v>1804</v>
      </c>
      <c r="BL3">
        <f t="shared" ref="BL3:BL66" si="0">(BJ3*BI3)/100</f>
        <v>0.48</v>
      </c>
      <c r="BN3" s="26" t="s">
        <v>370</v>
      </c>
      <c r="BO3" s="8" t="s">
        <v>1805</v>
      </c>
      <c r="BQ3" s="26" t="s">
        <v>477</v>
      </c>
      <c r="BR3" t="s">
        <v>1806</v>
      </c>
      <c r="BS3" s="8" t="s">
        <v>1794</v>
      </c>
      <c r="BU3" s="33" t="s">
        <v>1807</v>
      </c>
      <c r="BV3" s="29" t="s">
        <v>1808</v>
      </c>
      <c r="BX3" s="33" t="s">
        <v>1809</v>
      </c>
      <c r="BY3" s="29">
        <v>500</v>
      </c>
      <c r="CA3" s="62">
        <v>1900</v>
      </c>
      <c r="CB3" s="343" t="s">
        <v>1810</v>
      </c>
      <c r="CD3" s="303" t="s">
        <v>1811</v>
      </c>
      <c r="CE3" s="298" t="s">
        <v>498</v>
      </c>
      <c r="CF3" s="373" t="s">
        <v>498</v>
      </c>
      <c r="CG3" s="57">
        <v>593</v>
      </c>
      <c r="CI3" s="321" t="s">
        <v>1812</v>
      </c>
      <c r="CJ3" s="322" t="s">
        <v>1813</v>
      </c>
      <c r="CK3" s="57" t="s">
        <v>1814</v>
      </c>
      <c r="CL3" s="60" t="s">
        <v>1815</v>
      </c>
      <c r="CO3" s="385" t="s">
        <v>1816</v>
      </c>
      <c r="CP3" t="s">
        <v>1817</v>
      </c>
      <c r="CQ3" s="8" t="s">
        <v>1818</v>
      </c>
      <c r="CS3" s="26" t="s">
        <v>1819</v>
      </c>
      <c r="CT3" s="8" t="s">
        <v>1820</v>
      </c>
      <c r="CV3" s="791" t="s">
        <v>10640</v>
      </c>
      <c r="CW3" s="8" t="s">
        <v>10681</v>
      </c>
      <c r="CZ3" s="26" t="s">
        <v>1821</v>
      </c>
      <c r="DA3" s="8">
        <v>200</v>
      </c>
      <c r="DC3" s="408" t="s">
        <v>1822</v>
      </c>
      <c r="DD3" s="409" t="s">
        <v>1823</v>
      </c>
      <c r="DF3" s="791" t="s">
        <v>10640</v>
      </c>
      <c r="DG3" s="413" t="s">
        <v>1824</v>
      </c>
      <c r="DH3">
        <v>311</v>
      </c>
      <c r="DL3" s="6" t="s">
        <v>135</v>
      </c>
    </row>
    <row r="4" spans="1:116" ht="13">
      <c r="A4" s="33" t="s">
        <v>1826</v>
      </c>
      <c r="B4" s="4" t="s">
        <v>1827</v>
      </c>
      <c r="C4" s="4">
        <v>445</v>
      </c>
      <c r="D4" s="33" t="s">
        <v>1826</v>
      </c>
      <c r="E4" t="s">
        <v>1458</v>
      </c>
      <c r="F4" s="4"/>
      <c r="G4" s="4"/>
      <c r="H4" s="4"/>
      <c r="I4" s="4"/>
      <c r="K4" s="33" t="s">
        <v>1828</v>
      </c>
      <c r="L4">
        <v>501</v>
      </c>
      <c r="M4" s="670" t="s">
        <v>1411</v>
      </c>
      <c r="N4" s="671" t="s">
        <v>1419</v>
      </c>
      <c r="P4" s="26" t="s">
        <v>1829</v>
      </c>
      <c r="Q4" s="366" t="s">
        <v>1830</v>
      </c>
      <c r="R4" s="366" t="s">
        <v>441</v>
      </c>
      <c r="S4" s="29" t="s">
        <v>1784</v>
      </c>
      <c r="T4" s="4"/>
      <c r="U4" s="377" t="s">
        <v>1831</v>
      </c>
      <c r="V4" s="378" t="s">
        <v>441</v>
      </c>
      <c r="X4" s="33" t="s">
        <v>1832</v>
      </c>
      <c r="Y4" s="4" t="s">
        <v>1833</v>
      </c>
      <c r="Z4" s="4" t="s">
        <v>1789</v>
      </c>
      <c r="AA4" s="29" t="s">
        <v>1832</v>
      </c>
      <c r="AB4" s="4"/>
      <c r="AC4" s="33">
        <v>102</v>
      </c>
      <c r="AD4" s="4" t="s">
        <v>1834</v>
      </c>
      <c r="AE4" s="29">
        <v>102</v>
      </c>
      <c r="AF4" s="4"/>
      <c r="AG4" s="496">
        <v>2008209990</v>
      </c>
      <c r="AH4" s="497">
        <v>20082099</v>
      </c>
      <c r="AI4" s="502" t="s">
        <v>1835</v>
      </c>
      <c r="AJ4" s="314"/>
      <c r="AK4" s="26" t="s">
        <v>1836</v>
      </c>
      <c r="AL4" s="4" t="s">
        <v>1837</v>
      </c>
      <c r="AM4" s="4" t="s">
        <v>1784</v>
      </c>
      <c r="AN4" s="29">
        <v>500</v>
      </c>
      <c r="AO4" s="4"/>
      <c r="AP4" s="33" t="s">
        <v>1838</v>
      </c>
      <c r="AQ4" s="371" t="s">
        <v>1839</v>
      </c>
      <c r="AV4" s="42" t="s">
        <v>1840</v>
      </c>
      <c r="AW4" s="51" t="s">
        <v>1841</v>
      </c>
      <c r="AX4" t="s">
        <v>1789</v>
      </c>
      <c r="AY4" s="52" t="s">
        <v>1840</v>
      </c>
      <c r="BA4" s="4"/>
      <c r="BB4" s="328" t="s">
        <v>1842</v>
      </c>
      <c r="BC4" s="329" t="s">
        <v>457</v>
      </c>
      <c r="BD4" s="298"/>
      <c r="BF4" s="313" t="s">
        <v>1843</v>
      </c>
      <c r="BG4" s="314" t="s">
        <v>1802</v>
      </c>
      <c r="BH4" s="315" t="s">
        <v>1803</v>
      </c>
      <c r="BI4" s="57">
        <v>2</v>
      </c>
      <c r="BJ4" s="57">
        <v>24</v>
      </c>
      <c r="BK4" s="316" t="s">
        <v>1844</v>
      </c>
      <c r="BL4">
        <f t="shared" si="0"/>
        <v>0.48</v>
      </c>
      <c r="BN4" s="26" t="s">
        <v>396</v>
      </c>
      <c r="BO4" s="8" t="s">
        <v>1845</v>
      </c>
      <c r="BQ4" s="26" t="s">
        <v>1846</v>
      </c>
      <c r="BR4" t="s">
        <v>1847</v>
      </c>
      <c r="BS4" s="8" t="s">
        <v>1848</v>
      </c>
      <c r="BU4" s="33" t="s">
        <v>1849</v>
      </c>
      <c r="BV4" s="29" t="s">
        <v>1850</v>
      </c>
      <c r="BX4" s="33" t="s">
        <v>1851</v>
      </c>
      <c r="BY4" s="29">
        <v>600</v>
      </c>
      <c r="CA4" s="62">
        <v>1952</v>
      </c>
      <c r="CB4" s="343" t="s">
        <v>1852</v>
      </c>
      <c r="CD4" s="303" t="s">
        <v>1853</v>
      </c>
      <c r="CE4" s="298" t="s">
        <v>1854</v>
      </c>
      <c r="CF4" s="373" t="s">
        <v>1778</v>
      </c>
      <c r="CG4" s="57">
        <v>638</v>
      </c>
      <c r="CI4" s="321" t="s">
        <v>1855</v>
      </c>
      <c r="CJ4" s="322" t="s">
        <v>1856</v>
      </c>
      <c r="CK4" s="57" t="s">
        <v>1857</v>
      </c>
      <c r="CL4" s="60" t="s">
        <v>1778</v>
      </c>
      <c r="CO4" s="385" t="s">
        <v>1858</v>
      </c>
      <c r="CP4" s="6" t="s">
        <v>1859</v>
      </c>
      <c r="CQ4" s="8" t="s">
        <v>1860</v>
      </c>
      <c r="CS4" s="26" t="s">
        <v>1861</v>
      </c>
      <c r="CT4" s="8" t="s">
        <v>1862</v>
      </c>
      <c r="CV4" s="792" t="s">
        <v>10641</v>
      </c>
      <c r="CW4" s="8" t="s">
        <v>10682</v>
      </c>
      <c r="CZ4" s="26" t="s">
        <v>1786</v>
      </c>
      <c r="DA4" s="8">
        <v>201</v>
      </c>
      <c r="DC4" s="408" t="s">
        <v>290</v>
      </c>
      <c r="DD4" s="409" t="s">
        <v>1863</v>
      </c>
      <c r="DF4" s="792" t="s">
        <v>10641</v>
      </c>
      <c r="DG4" s="413" t="s">
        <v>1824</v>
      </c>
      <c r="DH4">
        <v>351</v>
      </c>
    </row>
    <row r="5" spans="1:116" ht="13">
      <c r="A5" s="33" t="s">
        <v>1864</v>
      </c>
      <c r="B5" s="4" t="s">
        <v>1865</v>
      </c>
      <c r="C5" s="4">
        <v>446</v>
      </c>
      <c r="D5" s="33" t="s">
        <v>1864</v>
      </c>
      <c r="E5" t="s">
        <v>1446</v>
      </c>
      <c r="F5" s="4"/>
      <c r="G5" s="4"/>
      <c r="H5" s="4"/>
      <c r="I5" s="4"/>
      <c r="K5" s="33" t="s">
        <v>1866</v>
      </c>
      <c r="L5">
        <v>502</v>
      </c>
      <c r="M5" s="670" t="s">
        <v>1411</v>
      </c>
      <c r="N5" s="671" t="s">
        <v>1434</v>
      </c>
      <c r="P5" s="26" t="s">
        <v>1867</v>
      </c>
      <c r="Q5" s="366" t="s">
        <v>1868</v>
      </c>
      <c r="R5" s="366" t="s">
        <v>476</v>
      </c>
      <c r="S5" s="29" t="s">
        <v>1784</v>
      </c>
      <c r="T5" s="4"/>
      <c r="U5" s="377" t="s">
        <v>1869</v>
      </c>
      <c r="V5" s="378" t="s">
        <v>395</v>
      </c>
      <c r="X5" s="33" t="s">
        <v>1870</v>
      </c>
      <c r="Y5" s="4" t="s">
        <v>1871</v>
      </c>
      <c r="Z5" s="4" t="s">
        <v>1789</v>
      </c>
      <c r="AA5" s="29" t="s">
        <v>1870</v>
      </c>
      <c r="AB5" s="4"/>
      <c r="AC5" s="33">
        <v>109</v>
      </c>
      <c r="AD5" s="4" t="s">
        <v>1872</v>
      </c>
      <c r="AE5" s="29">
        <v>109</v>
      </c>
      <c r="AF5" s="4"/>
      <c r="AG5" s="496">
        <v>2008309079</v>
      </c>
      <c r="AH5" s="497">
        <v>20083090</v>
      </c>
      <c r="AI5" s="502" t="s">
        <v>1873</v>
      </c>
      <c r="AJ5" s="314"/>
      <c r="AK5" s="26" t="s">
        <v>1874</v>
      </c>
      <c r="AL5" s="4" t="s">
        <v>1875</v>
      </c>
      <c r="AM5" s="4" t="s">
        <v>1784</v>
      </c>
      <c r="AN5" s="29">
        <v>502</v>
      </c>
      <c r="AO5" s="4"/>
      <c r="AP5" s="33" t="s">
        <v>1876</v>
      </c>
      <c r="AQ5" s="371" t="s">
        <v>1877</v>
      </c>
      <c r="AV5" s="42" t="s">
        <v>1878</v>
      </c>
      <c r="AW5" s="53" t="s">
        <v>1879</v>
      </c>
      <c r="AX5" t="s">
        <v>1789</v>
      </c>
      <c r="AY5" s="52" t="s">
        <v>1878</v>
      </c>
      <c r="BA5" s="4"/>
      <c r="BB5" s="328" t="s">
        <v>1880</v>
      </c>
      <c r="BC5" s="329" t="s">
        <v>369</v>
      </c>
      <c r="BD5" s="298"/>
      <c r="BF5" s="313" t="s">
        <v>1881</v>
      </c>
      <c r="BG5" s="314" t="s">
        <v>1802</v>
      </c>
      <c r="BH5" s="315" t="s">
        <v>1803</v>
      </c>
      <c r="BI5" s="57">
        <v>2</v>
      </c>
      <c r="BJ5" s="57">
        <v>96</v>
      </c>
      <c r="BK5" s="316" t="s">
        <v>1882</v>
      </c>
      <c r="BL5">
        <f t="shared" si="0"/>
        <v>1.92</v>
      </c>
      <c r="BN5" s="26" t="s">
        <v>447</v>
      </c>
      <c r="BO5" s="8" t="s">
        <v>1883</v>
      </c>
      <c r="BQ5" s="26" t="s">
        <v>137</v>
      </c>
      <c r="BR5" t="s">
        <v>1884</v>
      </c>
      <c r="BS5" s="8" t="s">
        <v>1885</v>
      </c>
      <c r="BU5" s="33" t="s">
        <v>1886</v>
      </c>
      <c r="BV5" s="29" t="s">
        <v>1887</v>
      </c>
      <c r="BX5" s="33">
        <v>1950</v>
      </c>
      <c r="BY5" s="29">
        <v>502</v>
      </c>
      <c r="CA5" s="62">
        <v>1960</v>
      </c>
      <c r="CB5" s="343" t="s">
        <v>1888</v>
      </c>
      <c r="CD5" s="303" t="s">
        <v>1889</v>
      </c>
      <c r="CE5" s="57" t="s">
        <v>441</v>
      </c>
      <c r="CF5" s="373" t="s">
        <v>1890</v>
      </c>
      <c r="CG5" s="57">
        <v>501</v>
      </c>
      <c r="CI5" s="321" t="s">
        <v>370</v>
      </c>
      <c r="CJ5" s="322" t="s">
        <v>1891</v>
      </c>
      <c r="CK5" s="57" t="s">
        <v>369</v>
      </c>
      <c r="CL5" s="60" t="s">
        <v>1892</v>
      </c>
      <c r="CO5" s="385" t="s">
        <v>1893</v>
      </c>
      <c r="CP5" t="s">
        <v>1817</v>
      </c>
      <c r="CQ5" s="8" t="s">
        <v>1894</v>
      </c>
      <c r="CS5" s="26" t="s">
        <v>1895</v>
      </c>
      <c r="CT5" s="8" t="s">
        <v>1896</v>
      </c>
      <c r="CV5" s="791" t="s">
        <v>10642</v>
      </c>
      <c r="CW5" s="8" t="s">
        <v>10683</v>
      </c>
      <c r="CZ5" s="26" t="s">
        <v>1897</v>
      </c>
      <c r="DA5" s="8">
        <v>202</v>
      </c>
      <c r="DC5" s="408" t="s">
        <v>1898</v>
      </c>
      <c r="DD5" s="409" t="s">
        <v>1899</v>
      </c>
      <c r="DF5" s="791" t="s">
        <v>10642</v>
      </c>
      <c r="DG5" s="413" t="s">
        <v>1824</v>
      </c>
      <c r="DH5">
        <v>321</v>
      </c>
    </row>
    <row r="6" spans="1:116" ht="13">
      <c r="A6" s="33" t="s">
        <v>1900</v>
      </c>
      <c r="B6" s="4" t="s">
        <v>1901</v>
      </c>
      <c r="C6" s="4">
        <v>444</v>
      </c>
      <c r="D6" s="33" t="s">
        <v>1900</v>
      </c>
      <c r="E6" t="s">
        <v>1423</v>
      </c>
      <c r="H6" s="4"/>
      <c r="I6" s="4"/>
      <c r="K6" s="33" t="s">
        <v>1902</v>
      </c>
      <c r="L6">
        <v>503</v>
      </c>
      <c r="M6" s="670" t="s">
        <v>1411</v>
      </c>
      <c r="N6" s="671" t="s">
        <v>1426</v>
      </c>
      <c r="P6" s="26" t="s">
        <v>1903</v>
      </c>
      <c r="Q6" s="366" t="s">
        <v>1904</v>
      </c>
      <c r="R6" s="366" t="s">
        <v>369</v>
      </c>
      <c r="S6" s="29" t="s">
        <v>1828</v>
      </c>
      <c r="T6" s="4"/>
      <c r="U6" s="377" t="s">
        <v>1905</v>
      </c>
      <c r="V6" s="378" t="s">
        <v>369</v>
      </c>
      <c r="X6" s="33" t="s">
        <v>1906</v>
      </c>
      <c r="Y6" s="4" t="s">
        <v>1907</v>
      </c>
      <c r="Z6" s="4" t="s">
        <v>1789</v>
      </c>
      <c r="AA6" s="29" t="s">
        <v>1906</v>
      </c>
      <c r="AB6" s="4"/>
      <c r="AC6" s="33">
        <v>129</v>
      </c>
      <c r="AD6" s="4" t="s">
        <v>1908</v>
      </c>
      <c r="AE6" s="29">
        <v>129</v>
      </c>
      <c r="AF6" s="4"/>
      <c r="AG6" s="496">
        <v>2008409090</v>
      </c>
      <c r="AH6" s="497">
        <v>20084090</v>
      </c>
      <c r="AI6" s="502" t="s">
        <v>1909</v>
      </c>
      <c r="AJ6" s="314"/>
      <c r="AK6" s="26" t="s">
        <v>1910</v>
      </c>
      <c r="AL6" s="4" t="s">
        <v>1911</v>
      </c>
      <c r="AM6" s="4" t="s">
        <v>1784</v>
      </c>
      <c r="AN6" s="29">
        <v>532</v>
      </c>
      <c r="AO6" s="4"/>
      <c r="AP6" s="33" t="s">
        <v>1912</v>
      </c>
      <c r="AQ6" s="371" t="s">
        <v>469</v>
      </c>
      <c r="AV6" s="42" t="s">
        <v>1913</v>
      </c>
      <c r="AW6" s="53" t="s">
        <v>1914</v>
      </c>
      <c r="AX6" t="s">
        <v>1789</v>
      </c>
      <c r="AY6" s="52" t="s">
        <v>1913</v>
      </c>
      <c r="BA6" s="4"/>
      <c r="BB6" s="328" t="s">
        <v>1915</v>
      </c>
      <c r="BC6" s="329" t="s">
        <v>476</v>
      </c>
      <c r="BD6" s="298"/>
      <c r="BF6" s="313" t="s">
        <v>1916</v>
      </c>
      <c r="BG6" s="314" t="s">
        <v>1802</v>
      </c>
      <c r="BH6" s="315" t="s">
        <v>1803</v>
      </c>
      <c r="BI6" s="57">
        <v>2</v>
      </c>
      <c r="BJ6" s="57">
        <v>120</v>
      </c>
      <c r="BK6" s="316" t="s">
        <v>1917</v>
      </c>
      <c r="BL6">
        <f t="shared" si="0"/>
        <v>2.4</v>
      </c>
      <c r="BN6" s="26" t="s">
        <v>1918</v>
      </c>
      <c r="BO6" s="8" t="s">
        <v>1919</v>
      </c>
      <c r="BQ6" s="26" t="s">
        <v>1920</v>
      </c>
      <c r="BR6" t="s">
        <v>1921</v>
      </c>
      <c r="BS6" s="8" t="s">
        <v>1922</v>
      </c>
      <c r="BU6" s="33" t="s">
        <v>1923</v>
      </c>
      <c r="BV6" s="29" t="s">
        <v>1924</v>
      </c>
      <c r="BX6" s="33">
        <v>1951</v>
      </c>
      <c r="BY6" s="29">
        <v>503</v>
      </c>
      <c r="CA6" s="62">
        <v>1961</v>
      </c>
      <c r="CB6" s="343" t="s">
        <v>1925</v>
      </c>
      <c r="CD6" s="303" t="s">
        <v>1926</v>
      </c>
      <c r="CE6" s="298" t="s">
        <v>1927</v>
      </c>
      <c r="CF6" s="373" t="s">
        <v>1778</v>
      </c>
      <c r="CG6" s="373" t="s">
        <v>1778</v>
      </c>
      <c r="CI6" s="321" t="s">
        <v>396</v>
      </c>
      <c r="CJ6" s="322" t="s">
        <v>1928</v>
      </c>
      <c r="CK6" s="57" t="s">
        <v>395</v>
      </c>
      <c r="CL6" s="60" t="s">
        <v>1929</v>
      </c>
      <c r="CO6" s="26" t="s">
        <v>1930</v>
      </c>
      <c r="CP6" t="s">
        <v>1931</v>
      </c>
      <c r="CQ6" s="8" t="s">
        <v>1932</v>
      </c>
      <c r="CS6" s="26" t="s">
        <v>1933</v>
      </c>
      <c r="CT6" s="8" t="s">
        <v>1934</v>
      </c>
      <c r="CV6" s="792" t="s">
        <v>10643</v>
      </c>
      <c r="CW6" s="8" t="s">
        <v>10684</v>
      </c>
      <c r="CZ6" s="26" t="s">
        <v>1935</v>
      </c>
      <c r="DA6" s="8">
        <v>203</v>
      </c>
      <c r="DC6" s="408" t="s">
        <v>1936</v>
      </c>
      <c r="DD6" s="409" t="s">
        <v>1937</v>
      </c>
      <c r="DF6" s="792" t="s">
        <v>10643</v>
      </c>
      <c r="DG6" s="413" t="s">
        <v>1824</v>
      </c>
      <c r="DH6">
        <v>356</v>
      </c>
    </row>
    <row r="7" spans="1:116" ht="13.5" thickBot="1">
      <c r="A7" s="33" t="s">
        <v>1938</v>
      </c>
      <c r="B7" s="4" t="s">
        <v>1939</v>
      </c>
      <c r="C7" s="4" t="s">
        <v>1940</v>
      </c>
      <c r="D7" s="33" t="s">
        <v>1938</v>
      </c>
      <c r="E7" t="s">
        <v>1441</v>
      </c>
      <c r="F7" s="4"/>
      <c r="G7" s="4"/>
      <c r="H7" s="4"/>
      <c r="I7" s="4"/>
      <c r="K7" s="33" t="s">
        <v>271</v>
      </c>
      <c r="L7">
        <v>504</v>
      </c>
      <c r="M7" s="671" t="s">
        <v>1429</v>
      </c>
      <c r="N7" s="671" t="s">
        <v>1430</v>
      </c>
      <c r="P7" s="26" t="s">
        <v>1941</v>
      </c>
      <c r="Q7" s="366" t="s">
        <v>1942</v>
      </c>
      <c r="R7" s="366" t="s">
        <v>1117</v>
      </c>
      <c r="S7" s="29" t="s">
        <v>1828</v>
      </c>
      <c r="T7" s="4"/>
      <c r="U7" s="379" t="s">
        <v>1943</v>
      </c>
      <c r="V7" s="380" t="s">
        <v>1944</v>
      </c>
      <c r="X7" s="33" t="s">
        <v>1945</v>
      </c>
      <c r="Y7" s="4" t="s">
        <v>1946</v>
      </c>
      <c r="Z7" s="4" t="s">
        <v>1789</v>
      </c>
      <c r="AA7" s="29" t="s">
        <v>1945</v>
      </c>
      <c r="AB7" s="4"/>
      <c r="AC7" s="33">
        <v>134</v>
      </c>
      <c r="AD7" s="4" t="s">
        <v>1947</v>
      </c>
      <c r="AE7" s="29">
        <v>134</v>
      </c>
      <c r="AF7" s="4"/>
      <c r="AG7" s="496">
        <v>2008606000</v>
      </c>
      <c r="AH7" s="497">
        <v>20086060</v>
      </c>
      <c r="AI7" s="502" t="s">
        <v>1948</v>
      </c>
      <c r="AJ7" s="314"/>
      <c r="AK7" s="26" t="s">
        <v>1949</v>
      </c>
      <c r="AL7" s="4" t="s">
        <v>1950</v>
      </c>
      <c r="AM7" s="4" t="s">
        <v>1784</v>
      </c>
      <c r="AN7" s="29">
        <v>524</v>
      </c>
      <c r="AO7" s="4"/>
      <c r="AP7" s="33" t="s">
        <v>1951</v>
      </c>
      <c r="AQ7" s="371" t="s">
        <v>1952</v>
      </c>
      <c r="AV7" s="42" t="s">
        <v>1953</v>
      </c>
      <c r="AW7" s="51" t="s">
        <v>1954</v>
      </c>
      <c r="AX7" t="s">
        <v>1789</v>
      </c>
      <c r="AY7" s="52" t="s">
        <v>1953</v>
      </c>
      <c r="BA7" s="4"/>
      <c r="BB7" s="328" t="s">
        <v>1955</v>
      </c>
      <c r="BC7" s="329" t="s">
        <v>1956</v>
      </c>
      <c r="BD7" s="298"/>
      <c r="BF7" s="313" t="s">
        <v>1957</v>
      </c>
      <c r="BG7" s="314" t="s">
        <v>1802</v>
      </c>
      <c r="BH7" s="315" t="s">
        <v>1803</v>
      </c>
      <c r="BI7" s="57">
        <v>2</v>
      </c>
      <c r="BJ7" s="57">
        <v>240</v>
      </c>
      <c r="BK7" s="316" t="s">
        <v>1958</v>
      </c>
      <c r="BL7">
        <f t="shared" si="0"/>
        <v>4.8</v>
      </c>
      <c r="BN7" s="26" t="s">
        <v>458</v>
      </c>
      <c r="BO7" s="8" t="s">
        <v>1959</v>
      </c>
      <c r="BQ7" s="26" t="s">
        <v>138</v>
      </c>
      <c r="BR7" t="s">
        <v>1960</v>
      </c>
      <c r="BS7" s="8" t="s">
        <v>1961</v>
      </c>
      <c r="BU7" s="33" t="s">
        <v>1962</v>
      </c>
      <c r="BV7" s="29" t="s">
        <v>1963</v>
      </c>
      <c r="BX7" s="33">
        <v>1952</v>
      </c>
      <c r="BY7" s="29">
        <v>504</v>
      </c>
      <c r="CA7" s="62">
        <v>1963</v>
      </c>
      <c r="CB7" s="343" t="s">
        <v>1964</v>
      </c>
      <c r="CD7" s="303" t="s">
        <v>1965</v>
      </c>
      <c r="CE7" s="57" t="s">
        <v>369</v>
      </c>
      <c r="CF7" s="57" t="s">
        <v>369</v>
      </c>
      <c r="CG7" s="57">
        <v>503</v>
      </c>
      <c r="CI7" s="321" t="s">
        <v>447</v>
      </c>
      <c r="CJ7" s="322" t="s">
        <v>1966</v>
      </c>
      <c r="CK7" s="57" t="s">
        <v>446</v>
      </c>
      <c r="CL7" s="60" t="s">
        <v>1967</v>
      </c>
      <c r="CN7" s="4"/>
      <c r="CO7" s="26" t="s">
        <v>1968</v>
      </c>
      <c r="CP7" t="s">
        <v>1969</v>
      </c>
      <c r="CQ7" s="8" t="s">
        <v>1970</v>
      </c>
      <c r="CS7" s="26" t="s">
        <v>1971</v>
      </c>
      <c r="CT7" s="8" t="s">
        <v>1972</v>
      </c>
      <c r="CV7" s="791" t="s">
        <v>10644</v>
      </c>
      <c r="CW7" s="8" t="s">
        <v>10685</v>
      </c>
      <c r="CZ7" s="26" t="s">
        <v>1973</v>
      </c>
      <c r="DA7" s="8">
        <v>204</v>
      </c>
      <c r="DC7" s="408" t="s">
        <v>1786</v>
      </c>
      <c r="DD7" s="409" t="s">
        <v>1974</v>
      </c>
      <c r="DF7" s="791" t="s">
        <v>10644</v>
      </c>
      <c r="DG7" s="413" t="s">
        <v>1824</v>
      </c>
      <c r="DH7">
        <v>331</v>
      </c>
    </row>
    <row r="8" spans="1:116" ht="13">
      <c r="A8" s="33" t="s">
        <v>1975</v>
      </c>
      <c r="B8" s="4" t="s">
        <v>1976</v>
      </c>
      <c r="C8" s="4"/>
      <c r="D8" s="33" t="s">
        <v>1975</v>
      </c>
      <c r="E8" t="s">
        <v>1409</v>
      </c>
      <c r="H8" s="4"/>
      <c r="I8" s="4"/>
      <c r="K8" s="33" t="s">
        <v>1935</v>
      </c>
      <c r="L8">
        <v>505</v>
      </c>
      <c r="M8" s="670" t="s">
        <v>1411</v>
      </c>
      <c r="N8" s="671" t="s">
        <v>1439</v>
      </c>
      <c r="P8" s="26" t="s">
        <v>1977</v>
      </c>
      <c r="Q8" s="366" t="s">
        <v>1978</v>
      </c>
      <c r="R8" s="366" t="s">
        <v>1956</v>
      </c>
      <c r="S8" s="29" t="s">
        <v>1866</v>
      </c>
      <c r="T8" s="4"/>
      <c r="U8" s="39"/>
      <c r="V8" s="375"/>
      <c r="X8" s="33" t="s">
        <v>1979</v>
      </c>
      <c r="Y8" s="4" t="s">
        <v>1980</v>
      </c>
      <c r="Z8" s="4" t="s">
        <v>1789</v>
      </c>
      <c r="AA8" s="29" t="s">
        <v>1979</v>
      </c>
      <c r="AB8" s="4"/>
      <c r="AC8" s="33">
        <v>108</v>
      </c>
      <c r="AD8" s="4" t="s">
        <v>1981</v>
      </c>
      <c r="AE8" s="29">
        <v>108</v>
      </c>
      <c r="AF8" s="4"/>
      <c r="AG8" s="496">
        <v>2008606070</v>
      </c>
      <c r="AH8" s="497">
        <v>20086060</v>
      </c>
      <c r="AI8" s="502" t="s">
        <v>1982</v>
      </c>
      <c r="AJ8" s="314"/>
      <c r="AK8" s="26" t="s">
        <v>1983</v>
      </c>
      <c r="AL8" s="4" t="s">
        <v>1984</v>
      </c>
      <c r="AM8" s="4" t="s">
        <v>1784</v>
      </c>
      <c r="AN8" s="29">
        <v>527</v>
      </c>
      <c r="AO8" s="4"/>
      <c r="AP8" s="33"/>
      <c r="AQ8" s="29"/>
      <c r="AV8" s="42" t="s">
        <v>1985</v>
      </c>
      <c r="AW8" s="51" t="s">
        <v>1986</v>
      </c>
      <c r="AX8" t="s">
        <v>1789</v>
      </c>
      <c r="AY8" s="52" t="s">
        <v>1985</v>
      </c>
      <c r="BA8" s="4"/>
      <c r="BB8" s="328" t="s">
        <v>1987</v>
      </c>
      <c r="BC8" s="329" t="s">
        <v>534</v>
      </c>
      <c r="BD8" s="298"/>
      <c r="BF8" s="313" t="s">
        <v>1988</v>
      </c>
      <c r="BG8" s="314" t="s">
        <v>1989</v>
      </c>
      <c r="BH8" s="314" t="s">
        <v>1803</v>
      </c>
      <c r="BI8" s="57">
        <v>3</v>
      </c>
      <c r="BJ8" s="57">
        <v>12</v>
      </c>
      <c r="BK8" s="316" t="s">
        <v>1990</v>
      </c>
      <c r="BL8">
        <f t="shared" si="0"/>
        <v>0.36</v>
      </c>
      <c r="BN8" s="26" t="s">
        <v>472</v>
      </c>
      <c r="BO8" s="8" t="s">
        <v>1991</v>
      </c>
      <c r="BQ8" s="26" t="s">
        <v>1992</v>
      </c>
      <c r="BR8" t="s">
        <v>1993</v>
      </c>
      <c r="BS8" s="8" t="s">
        <v>1994</v>
      </c>
      <c r="BU8" s="33" t="s">
        <v>1995</v>
      </c>
      <c r="BV8" s="29" t="s">
        <v>1777</v>
      </c>
      <c r="BX8" s="33">
        <v>1953</v>
      </c>
      <c r="BY8" s="29">
        <v>505</v>
      </c>
      <c r="CA8" s="62">
        <v>1964</v>
      </c>
      <c r="CB8" s="343" t="s">
        <v>1996</v>
      </c>
      <c r="CD8" s="303" t="s">
        <v>1997</v>
      </c>
      <c r="CE8" s="298" t="s">
        <v>1998</v>
      </c>
      <c r="CF8" s="373" t="s">
        <v>1778</v>
      </c>
      <c r="CG8" s="373" t="s">
        <v>1778</v>
      </c>
      <c r="CI8" s="321" t="s">
        <v>1999</v>
      </c>
      <c r="CJ8" s="322" t="s">
        <v>2000</v>
      </c>
      <c r="CK8" s="57" t="s">
        <v>2001</v>
      </c>
      <c r="CL8" s="60" t="s">
        <v>2002</v>
      </c>
      <c r="CN8" s="4"/>
      <c r="CO8" s="385" t="s">
        <v>2003</v>
      </c>
      <c r="CP8" t="s">
        <v>1969</v>
      </c>
      <c r="CQ8" s="8" t="s">
        <v>2004</v>
      </c>
      <c r="CS8" s="26" t="s">
        <v>2005</v>
      </c>
      <c r="CT8" s="8" t="s">
        <v>2006</v>
      </c>
      <c r="CV8" s="792" t="s">
        <v>10645</v>
      </c>
      <c r="CW8" s="8" t="s">
        <v>10686</v>
      </c>
      <c r="CZ8" s="26" t="s">
        <v>2008</v>
      </c>
      <c r="DA8" s="8">
        <v>205</v>
      </c>
      <c r="DC8" s="408" t="s">
        <v>1828</v>
      </c>
      <c r="DD8" s="409" t="s">
        <v>2009</v>
      </c>
      <c r="DF8" s="792" t="s">
        <v>10645</v>
      </c>
      <c r="DG8" s="413" t="s">
        <v>1824</v>
      </c>
      <c r="DH8">
        <v>341</v>
      </c>
    </row>
    <row r="9" spans="1:116" ht="13">
      <c r="A9" s="33" t="s">
        <v>2010</v>
      </c>
      <c r="B9" s="4" t="s">
        <v>2011</v>
      </c>
      <c r="C9" s="4">
        <v>473</v>
      </c>
      <c r="D9" s="33" t="s">
        <v>2010</v>
      </c>
      <c r="E9" t="s">
        <v>1444</v>
      </c>
      <c r="F9" s="4"/>
      <c r="G9" s="4"/>
      <c r="H9" s="4"/>
      <c r="I9" s="4"/>
      <c r="K9" s="33" t="s">
        <v>139</v>
      </c>
      <c r="L9">
        <v>508</v>
      </c>
      <c r="M9" s="670" t="s">
        <v>1411</v>
      </c>
      <c r="N9" s="671" t="s">
        <v>1439</v>
      </c>
      <c r="P9" s="26" t="s">
        <v>2012</v>
      </c>
      <c r="Q9" s="366" t="s">
        <v>2013</v>
      </c>
      <c r="R9" s="366" t="s">
        <v>457</v>
      </c>
      <c r="S9" s="29" t="s">
        <v>1866</v>
      </c>
      <c r="T9" s="4"/>
      <c r="U9" s="39"/>
      <c r="V9" s="375"/>
      <c r="X9" s="33" t="s">
        <v>2014</v>
      </c>
      <c r="Y9" s="4" t="s">
        <v>2015</v>
      </c>
      <c r="Z9" s="4" t="s">
        <v>1789</v>
      </c>
      <c r="AA9" s="29" t="s">
        <v>2014</v>
      </c>
      <c r="AB9" s="4"/>
      <c r="AC9" s="33">
        <v>100</v>
      </c>
      <c r="AD9" s="4" t="s">
        <v>2016</v>
      </c>
      <c r="AE9" s="29">
        <v>100</v>
      </c>
      <c r="AF9" s="4"/>
      <c r="AG9" s="496">
        <v>2008709817</v>
      </c>
      <c r="AH9" s="497">
        <v>20087098</v>
      </c>
      <c r="AI9" s="502" t="s">
        <v>2017</v>
      </c>
      <c r="AJ9" s="314"/>
      <c r="AK9" s="26" t="s">
        <v>2018</v>
      </c>
      <c r="AL9" s="4" t="s">
        <v>2019</v>
      </c>
      <c r="AM9" s="4" t="s">
        <v>1784</v>
      </c>
      <c r="AN9" s="29">
        <v>526</v>
      </c>
      <c r="AO9" s="4"/>
      <c r="AP9" s="33"/>
      <c r="AQ9" s="29"/>
      <c r="AV9" s="42" t="s">
        <v>2020</v>
      </c>
      <c r="AW9" s="51" t="s">
        <v>2021</v>
      </c>
      <c r="AX9" t="s">
        <v>1789</v>
      </c>
      <c r="AY9" s="52" t="s">
        <v>2020</v>
      </c>
      <c r="BA9" s="4"/>
      <c r="BB9" s="328" t="s">
        <v>2022</v>
      </c>
      <c r="BC9" s="329" t="s">
        <v>1839</v>
      </c>
      <c r="BD9" s="298"/>
      <c r="BF9" s="313" t="s">
        <v>2023</v>
      </c>
      <c r="BG9" s="314" t="s">
        <v>1989</v>
      </c>
      <c r="BH9" s="315" t="s">
        <v>1803</v>
      </c>
      <c r="BI9" s="57">
        <v>3</v>
      </c>
      <c r="BJ9" s="57">
        <v>12</v>
      </c>
      <c r="BK9" s="316" t="s">
        <v>2024</v>
      </c>
      <c r="BL9">
        <f t="shared" si="0"/>
        <v>0.36</v>
      </c>
      <c r="BN9" s="26" t="s">
        <v>477</v>
      </c>
      <c r="BO9" s="8" t="s">
        <v>2025</v>
      </c>
      <c r="BQ9" s="26" t="s">
        <v>2026</v>
      </c>
      <c r="BR9" t="s">
        <v>2027</v>
      </c>
      <c r="BS9" s="8" t="s">
        <v>2028</v>
      </c>
      <c r="BU9" s="33" t="s">
        <v>2029</v>
      </c>
      <c r="BV9" s="29" t="s">
        <v>2030</v>
      </c>
      <c r="BX9" s="33">
        <v>1954</v>
      </c>
      <c r="BY9" s="29">
        <v>506</v>
      </c>
      <c r="CA9" s="62">
        <v>1966</v>
      </c>
      <c r="CB9" s="343" t="s">
        <v>2031</v>
      </c>
      <c r="CD9" s="303" t="s">
        <v>2032</v>
      </c>
      <c r="CE9" s="298" t="s">
        <v>2033</v>
      </c>
      <c r="CF9" s="373" t="s">
        <v>1778</v>
      </c>
      <c r="CG9" s="373" t="s">
        <v>1778</v>
      </c>
      <c r="CI9" s="321" t="s">
        <v>2034</v>
      </c>
      <c r="CJ9" s="322" t="s">
        <v>425</v>
      </c>
      <c r="CK9" s="57" t="s">
        <v>2035</v>
      </c>
      <c r="CL9" s="60" t="s">
        <v>2036</v>
      </c>
      <c r="CN9" s="4"/>
      <c r="CO9" s="385" t="s">
        <v>2037</v>
      </c>
      <c r="CP9" t="s">
        <v>1969</v>
      </c>
      <c r="CQ9" s="8" t="s">
        <v>2038</v>
      </c>
      <c r="CS9" s="26" t="s">
        <v>2039</v>
      </c>
      <c r="CT9" s="8" t="s">
        <v>2040</v>
      </c>
      <c r="CV9" s="791" t="s">
        <v>10646</v>
      </c>
      <c r="CW9" s="8" t="s">
        <v>10687</v>
      </c>
      <c r="CZ9" s="26" t="s">
        <v>2041</v>
      </c>
      <c r="DA9" s="8">
        <v>206</v>
      </c>
      <c r="DC9" s="408" t="s">
        <v>2042</v>
      </c>
      <c r="DD9" s="409" t="s">
        <v>2043</v>
      </c>
      <c r="DF9" s="791" t="s">
        <v>10646</v>
      </c>
      <c r="DG9" s="413" t="s">
        <v>1824</v>
      </c>
      <c r="DH9">
        <v>361</v>
      </c>
    </row>
    <row r="10" spans="1:116" ht="13.5" thickBot="1">
      <c r="A10" s="33" t="s">
        <v>2044</v>
      </c>
      <c r="B10" s="4" t="s">
        <v>2045</v>
      </c>
      <c r="C10" s="4">
        <v>407</v>
      </c>
      <c r="D10" s="33" t="s">
        <v>2044</v>
      </c>
      <c r="E10" t="s">
        <v>1416</v>
      </c>
      <c r="K10" s="33" t="s">
        <v>2046</v>
      </c>
      <c r="L10">
        <v>509</v>
      </c>
      <c r="M10" s="671" t="s">
        <v>1418</v>
      </c>
      <c r="N10" s="671" t="s">
        <v>1433</v>
      </c>
      <c r="P10" s="26" t="s">
        <v>2047</v>
      </c>
      <c r="Q10" s="366" t="s">
        <v>2048</v>
      </c>
      <c r="R10" s="366" t="s">
        <v>809</v>
      </c>
      <c r="S10" s="29" t="s">
        <v>1866</v>
      </c>
      <c r="T10" s="4"/>
      <c r="U10" s="39"/>
      <c r="V10" s="375"/>
      <c r="X10" s="33" t="s">
        <v>1951</v>
      </c>
      <c r="Y10" s="4" t="s">
        <v>1951</v>
      </c>
      <c r="Z10" s="4" t="s">
        <v>1789</v>
      </c>
      <c r="AA10" s="29" t="s">
        <v>1951</v>
      </c>
      <c r="AB10" s="4"/>
      <c r="AC10" s="33">
        <v>101</v>
      </c>
      <c r="AD10" s="4" t="s">
        <v>2049</v>
      </c>
      <c r="AE10" s="29">
        <v>101</v>
      </c>
      <c r="AF10" s="4"/>
      <c r="AG10" s="496">
        <v>2008809090</v>
      </c>
      <c r="AH10" s="497">
        <v>20088090</v>
      </c>
      <c r="AI10" s="502" t="s">
        <v>2050</v>
      </c>
      <c r="AJ10" s="314"/>
      <c r="AK10" s="26" t="s">
        <v>2051</v>
      </c>
      <c r="AL10" s="4" t="s">
        <v>2052</v>
      </c>
      <c r="AM10" s="4" t="s">
        <v>1784</v>
      </c>
      <c r="AN10" s="29">
        <v>529</v>
      </c>
      <c r="AO10" s="4"/>
      <c r="AP10" s="33"/>
      <c r="AQ10" s="29"/>
      <c r="AV10" s="42" t="s">
        <v>2053</v>
      </c>
      <c r="AW10" t="s">
        <v>2021</v>
      </c>
      <c r="AX10" t="s">
        <v>1789</v>
      </c>
      <c r="AY10" s="52" t="s">
        <v>2053</v>
      </c>
      <c r="BA10" s="4"/>
      <c r="BB10" s="328" t="s">
        <v>25</v>
      </c>
      <c r="BC10" s="329" t="s">
        <v>471</v>
      </c>
      <c r="BD10" s="298"/>
      <c r="BF10" s="313" t="s">
        <v>2054</v>
      </c>
      <c r="BG10" s="314" t="s">
        <v>1989</v>
      </c>
      <c r="BH10" s="315" t="s">
        <v>1803</v>
      </c>
      <c r="BI10" s="57">
        <v>3</v>
      </c>
      <c r="BJ10" s="57">
        <v>90</v>
      </c>
      <c r="BK10" s="316" t="s">
        <v>2055</v>
      </c>
      <c r="BL10">
        <f t="shared" si="0"/>
        <v>2.7</v>
      </c>
      <c r="BN10" s="26" t="s">
        <v>514</v>
      </c>
      <c r="BO10" s="8" t="s">
        <v>2056</v>
      </c>
      <c r="BQ10" s="27" t="s">
        <v>1204</v>
      </c>
      <c r="BR10" s="28" t="s">
        <v>2057</v>
      </c>
      <c r="BS10" s="9" t="s">
        <v>1794</v>
      </c>
      <c r="BU10" s="33" t="s">
        <v>2058</v>
      </c>
      <c r="BV10" s="29" t="s">
        <v>1892</v>
      </c>
      <c r="BX10" s="33">
        <v>1955</v>
      </c>
      <c r="BY10" s="29">
        <v>507</v>
      </c>
      <c r="CA10" s="62">
        <v>1968</v>
      </c>
      <c r="CB10" s="343" t="s">
        <v>2059</v>
      </c>
      <c r="CD10" s="303" t="s">
        <v>2060</v>
      </c>
      <c r="CE10" s="57" t="s">
        <v>2061</v>
      </c>
      <c r="CF10" s="373" t="s">
        <v>1778</v>
      </c>
      <c r="CG10" s="57">
        <v>602</v>
      </c>
      <c r="CI10" s="321" t="s">
        <v>2062</v>
      </c>
      <c r="CJ10" s="322" t="s">
        <v>2063</v>
      </c>
      <c r="CK10" s="57" t="s">
        <v>2064</v>
      </c>
      <c r="CL10" s="60" t="s">
        <v>2065</v>
      </c>
      <c r="CN10" s="4"/>
      <c r="CO10" s="26" t="s">
        <v>2066</v>
      </c>
      <c r="CP10" t="s">
        <v>2067</v>
      </c>
      <c r="CQ10" s="8" t="s">
        <v>2068</v>
      </c>
      <c r="CS10" s="26" t="s">
        <v>2069</v>
      </c>
      <c r="CT10" s="8" t="s">
        <v>2070</v>
      </c>
      <c r="CV10" s="792" t="s">
        <v>10647</v>
      </c>
      <c r="CW10" s="8" t="s">
        <v>10688</v>
      </c>
      <c r="CZ10" s="26" t="s">
        <v>2072</v>
      </c>
      <c r="DA10" s="8">
        <v>207</v>
      </c>
      <c r="DC10" s="410" t="s">
        <v>1935</v>
      </c>
      <c r="DD10" s="411" t="s">
        <v>2073</v>
      </c>
      <c r="DF10" s="792" t="s">
        <v>10647</v>
      </c>
      <c r="DG10" s="413" t="s">
        <v>1824</v>
      </c>
      <c r="DH10">
        <v>366</v>
      </c>
    </row>
    <row r="11" spans="1:116" ht="13">
      <c r="A11" s="33" t="s">
        <v>2074</v>
      </c>
      <c r="B11" s="4" t="s">
        <v>2075</v>
      </c>
      <c r="C11" s="4">
        <v>431</v>
      </c>
      <c r="D11" s="33" t="s">
        <v>2074</v>
      </c>
      <c r="E11" t="s">
        <v>1473</v>
      </c>
      <c r="F11" s="4"/>
      <c r="G11" s="4"/>
      <c r="H11" s="4"/>
      <c r="I11" s="4"/>
      <c r="K11" s="33" t="s">
        <v>2076</v>
      </c>
      <c r="L11">
        <v>510</v>
      </c>
      <c r="M11" s="673"/>
      <c r="N11" s="670"/>
      <c r="P11" s="26" t="s">
        <v>2077</v>
      </c>
      <c r="Q11" s="366" t="s">
        <v>2078</v>
      </c>
      <c r="R11" s="366" t="s">
        <v>2079</v>
      </c>
      <c r="S11" s="29" t="s">
        <v>1866</v>
      </c>
      <c r="T11" s="4"/>
      <c r="U11" s="39"/>
      <c r="V11" s="375"/>
      <c r="X11" s="26" t="s">
        <v>2080</v>
      </c>
      <c r="Y11" t="s">
        <v>2081</v>
      </c>
      <c r="Z11" t="s">
        <v>1789</v>
      </c>
      <c r="AA11" s="8" t="s">
        <v>2080</v>
      </c>
      <c r="AB11" s="4"/>
      <c r="AC11" s="33">
        <v>107</v>
      </c>
      <c r="AD11" s="4" t="s">
        <v>2082</v>
      </c>
      <c r="AE11" s="29">
        <v>107</v>
      </c>
      <c r="AF11" s="4"/>
      <c r="AG11" s="496">
        <v>2008996390</v>
      </c>
      <c r="AH11" s="497">
        <v>20089963</v>
      </c>
      <c r="AI11" s="502" t="s">
        <v>2083</v>
      </c>
      <c r="AJ11" s="314"/>
      <c r="AK11" s="26" t="s">
        <v>2084</v>
      </c>
      <c r="AL11" s="4" t="s">
        <v>2085</v>
      </c>
      <c r="AM11" s="4" t="s">
        <v>1784</v>
      </c>
      <c r="AN11" s="29">
        <v>523</v>
      </c>
      <c r="AO11" s="4"/>
      <c r="AP11" s="33"/>
      <c r="AQ11" s="29"/>
      <c r="AV11" s="42" t="s">
        <v>2086</v>
      </c>
      <c r="AW11" s="51" t="s">
        <v>2087</v>
      </c>
      <c r="AX11" t="s">
        <v>1789</v>
      </c>
      <c r="AY11" s="52" t="s">
        <v>2086</v>
      </c>
      <c r="BA11" s="4"/>
      <c r="BB11" s="328" t="s">
        <v>1838</v>
      </c>
      <c r="BC11" s="329" t="s">
        <v>441</v>
      </c>
      <c r="BD11" s="298"/>
      <c r="BF11" s="313" t="s">
        <v>2088</v>
      </c>
      <c r="BG11" s="314" t="s">
        <v>2089</v>
      </c>
      <c r="BH11" s="314" t="s">
        <v>1803</v>
      </c>
      <c r="BI11" s="57">
        <v>4</v>
      </c>
      <c r="BJ11" s="57">
        <v>24</v>
      </c>
      <c r="BK11" s="316" t="s">
        <v>519</v>
      </c>
      <c r="BL11">
        <f t="shared" si="0"/>
        <v>0.96</v>
      </c>
      <c r="BN11" s="26" t="s">
        <v>2090</v>
      </c>
      <c r="BO11" s="8" t="s">
        <v>2091</v>
      </c>
      <c r="BU11" s="33" t="s">
        <v>2092</v>
      </c>
      <c r="BV11" s="29" t="s">
        <v>2093</v>
      </c>
      <c r="BX11" s="33">
        <v>1956</v>
      </c>
      <c r="BY11" s="29">
        <v>508</v>
      </c>
      <c r="CA11" s="62">
        <v>1970</v>
      </c>
      <c r="CB11" s="343" t="s">
        <v>2094</v>
      </c>
      <c r="CD11" s="303" t="s">
        <v>2095</v>
      </c>
      <c r="CE11" s="298" t="s">
        <v>1117</v>
      </c>
      <c r="CF11" s="373" t="s">
        <v>1117</v>
      </c>
      <c r="CG11" s="57">
        <v>504</v>
      </c>
      <c r="CI11" s="321" t="s">
        <v>2096</v>
      </c>
      <c r="CJ11" s="322" t="s">
        <v>2097</v>
      </c>
      <c r="CK11" s="57" t="s">
        <v>1073</v>
      </c>
      <c r="CL11" s="60" t="s">
        <v>2098</v>
      </c>
      <c r="CN11" s="4"/>
      <c r="CO11" s="26" t="s">
        <v>2099</v>
      </c>
      <c r="CP11" t="s">
        <v>2100</v>
      </c>
      <c r="CQ11" s="8" t="s">
        <v>2101</v>
      </c>
      <c r="CS11" s="26" t="s">
        <v>2102</v>
      </c>
      <c r="CT11" s="8" t="s">
        <v>2103</v>
      </c>
      <c r="CV11" s="791" t="s">
        <v>10648</v>
      </c>
      <c r="CW11" s="8" t="s">
        <v>10689</v>
      </c>
      <c r="CZ11" s="26" t="s">
        <v>2104</v>
      </c>
      <c r="DA11" s="8">
        <v>208</v>
      </c>
      <c r="DF11" s="791" t="s">
        <v>10648</v>
      </c>
      <c r="DG11" s="413" t="s">
        <v>1824</v>
      </c>
      <c r="DH11">
        <v>371</v>
      </c>
    </row>
    <row r="12" spans="1:116" ht="13">
      <c r="A12" s="33" t="s">
        <v>2065</v>
      </c>
      <c r="B12" s="4" t="s">
        <v>2105</v>
      </c>
      <c r="C12" s="4">
        <v>431</v>
      </c>
      <c r="D12" s="33" t="s">
        <v>2065</v>
      </c>
      <c r="E12" t="s">
        <v>1455</v>
      </c>
      <c r="F12" s="4"/>
      <c r="G12" s="4"/>
      <c r="H12" s="4"/>
      <c r="I12" s="4"/>
      <c r="K12" s="33" t="s">
        <v>129</v>
      </c>
      <c r="L12">
        <v>511</v>
      </c>
      <c r="M12" s="673"/>
      <c r="N12" s="670"/>
      <c r="P12" s="26" t="s">
        <v>2106</v>
      </c>
      <c r="Q12" s="366" t="s">
        <v>2107</v>
      </c>
      <c r="R12" s="366" t="s">
        <v>2108</v>
      </c>
      <c r="S12" s="29" t="s">
        <v>1866</v>
      </c>
      <c r="T12" s="4"/>
      <c r="U12" s="39"/>
      <c r="V12" s="375"/>
      <c r="X12" s="26" t="s">
        <v>2109</v>
      </c>
      <c r="Y12" t="s">
        <v>2110</v>
      </c>
      <c r="Z12" t="s">
        <v>1789</v>
      </c>
      <c r="AA12" s="8" t="s">
        <v>2109</v>
      </c>
      <c r="AB12" s="4"/>
      <c r="AC12" s="33">
        <v>115</v>
      </c>
      <c r="AD12" s="4" t="s">
        <v>2111</v>
      </c>
      <c r="AE12" s="29">
        <v>115</v>
      </c>
      <c r="AF12" s="4"/>
      <c r="AG12" s="496">
        <v>2008999990</v>
      </c>
      <c r="AH12" s="497">
        <v>20089999</v>
      </c>
      <c r="AI12" s="502" t="s">
        <v>2112</v>
      </c>
      <c r="AJ12" s="314"/>
      <c r="AK12" s="26" t="s">
        <v>2113</v>
      </c>
      <c r="AL12" s="4" t="s">
        <v>2114</v>
      </c>
      <c r="AM12" s="4" t="s">
        <v>1784</v>
      </c>
      <c r="AN12" s="29">
        <v>504</v>
      </c>
      <c r="AO12" s="4"/>
      <c r="AP12" s="33"/>
      <c r="AQ12" s="29"/>
      <c r="AV12" s="42" t="s">
        <v>2115</v>
      </c>
      <c r="AW12" s="51" t="s">
        <v>2116</v>
      </c>
      <c r="AX12" t="s">
        <v>1789</v>
      </c>
      <c r="AY12" s="52" t="s">
        <v>2115</v>
      </c>
      <c r="BA12" s="4"/>
      <c r="BB12" s="328" t="s">
        <v>2117</v>
      </c>
      <c r="BC12" s="329" t="s">
        <v>1087</v>
      </c>
      <c r="BD12" s="298"/>
      <c r="BF12" s="313" t="s">
        <v>2118</v>
      </c>
      <c r="BG12" s="314" t="s">
        <v>2089</v>
      </c>
      <c r="BH12" s="315" t="s">
        <v>1803</v>
      </c>
      <c r="BI12" s="57">
        <v>4</v>
      </c>
      <c r="BJ12" s="57">
        <v>48</v>
      </c>
      <c r="BK12" s="316" t="s">
        <v>2119</v>
      </c>
      <c r="BL12">
        <f t="shared" si="0"/>
        <v>1.92</v>
      </c>
      <c r="BN12" s="26" t="s">
        <v>2120</v>
      </c>
      <c r="BO12" s="8" t="s">
        <v>2121</v>
      </c>
      <c r="BU12" s="33" t="s">
        <v>2122</v>
      </c>
      <c r="BV12" s="29" t="s">
        <v>2123</v>
      </c>
      <c r="BX12" s="33">
        <v>1957</v>
      </c>
      <c r="BY12" s="29">
        <v>509</v>
      </c>
      <c r="CA12" s="62">
        <v>1971</v>
      </c>
      <c r="CB12" s="343" t="s">
        <v>2124</v>
      </c>
      <c r="CD12" s="303" t="s">
        <v>754</v>
      </c>
      <c r="CE12" s="298" t="s">
        <v>2125</v>
      </c>
      <c r="CF12" s="373" t="s">
        <v>1778</v>
      </c>
      <c r="CG12" s="373" t="s">
        <v>1778</v>
      </c>
      <c r="CI12" s="321" t="s">
        <v>458</v>
      </c>
      <c r="CJ12" s="322" t="s">
        <v>2126</v>
      </c>
      <c r="CK12" s="57" t="s">
        <v>457</v>
      </c>
      <c r="CL12" s="60" t="s">
        <v>2127</v>
      </c>
      <c r="CN12" s="4"/>
      <c r="CO12" s="26" t="s">
        <v>2128</v>
      </c>
      <c r="CP12" t="s">
        <v>2129</v>
      </c>
      <c r="CQ12" s="8" t="s">
        <v>2130</v>
      </c>
      <c r="CS12" s="26" t="s">
        <v>2131</v>
      </c>
      <c r="CT12" s="8" t="s">
        <v>2132</v>
      </c>
      <c r="CV12" s="792" t="s">
        <v>10649</v>
      </c>
      <c r="CW12" s="8" t="s">
        <v>10690</v>
      </c>
      <c r="CZ12" s="26" t="s">
        <v>2133</v>
      </c>
      <c r="DA12" s="8">
        <v>209</v>
      </c>
      <c r="DF12" s="792" t="s">
        <v>10649</v>
      </c>
      <c r="DG12" s="413" t="s">
        <v>1824</v>
      </c>
      <c r="DH12">
        <v>376</v>
      </c>
    </row>
    <row r="13" spans="1:116" ht="13">
      <c r="A13" s="33" t="s">
        <v>2134</v>
      </c>
      <c r="B13" s="4" t="s">
        <v>2135</v>
      </c>
      <c r="C13" s="4">
        <v>431</v>
      </c>
      <c r="D13" s="33" t="s">
        <v>2134</v>
      </c>
      <c r="E13" t="s">
        <v>1500</v>
      </c>
      <c r="F13" s="4"/>
      <c r="G13" s="4"/>
      <c r="H13" s="4"/>
      <c r="I13" s="4"/>
      <c r="K13" s="33" t="s">
        <v>1951</v>
      </c>
      <c r="L13">
        <v>506</v>
      </c>
      <c r="M13" s="671" t="s">
        <v>1425</v>
      </c>
      <c r="N13" s="670"/>
      <c r="P13" s="26" t="s">
        <v>2136</v>
      </c>
      <c r="Q13" s="366" t="s">
        <v>2137</v>
      </c>
      <c r="R13" s="366" t="s">
        <v>774</v>
      </c>
      <c r="S13" s="29" t="s">
        <v>1866</v>
      </c>
      <c r="T13" s="4"/>
      <c r="U13" s="4"/>
      <c r="V13" s="298"/>
      <c r="X13" s="33" t="s">
        <v>2138</v>
      </c>
      <c r="Y13" s="4" t="s">
        <v>2139</v>
      </c>
      <c r="Z13" s="4" t="s">
        <v>1789</v>
      </c>
      <c r="AA13" s="29" t="s">
        <v>2138</v>
      </c>
      <c r="AB13" s="4"/>
      <c r="AC13" s="33">
        <v>110</v>
      </c>
      <c r="AD13" s="4" t="s">
        <v>2140</v>
      </c>
      <c r="AE13" s="29">
        <v>110</v>
      </c>
      <c r="AF13" s="4"/>
      <c r="AG13" s="496">
        <v>2009120010</v>
      </c>
      <c r="AH13" s="497">
        <v>20091200</v>
      </c>
      <c r="AI13" s="502" t="s">
        <v>2141</v>
      </c>
      <c r="AJ13" s="314"/>
      <c r="AK13" s="26" t="s">
        <v>2142</v>
      </c>
      <c r="AL13" s="4" t="s">
        <v>2143</v>
      </c>
      <c r="AM13" s="4" t="s">
        <v>1784</v>
      </c>
      <c r="AN13" s="29">
        <v>503</v>
      </c>
      <c r="AO13" s="4"/>
      <c r="AP13" s="33"/>
      <c r="AQ13" s="29"/>
      <c r="AV13" s="42" t="s">
        <v>2144</v>
      </c>
      <c r="AW13" s="51" t="s">
        <v>2145</v>
      </c>
      <c r="AX13" t="s">
        <v>1789</v>
      </c>
      <c r="AY13" s="52" t="s">
        <v>2144</v>
      </c>
      <c r="BA13" s="4"/>
      <c r="BB13" s="635" t="s">
        <v>2146</v>
      </c>
      <c r="BC13" s="329" t="s">
        <v>792</v>
      </c>
      <c r="BD13" s="298"/>
      <c r="BF13" s="313" t="s">
        <v>2147</v>
      </c>
      <c r="BG13" s="314" t="s">
        <v>2089</v>
      </c>
      <c r="BH13" s="314" t="s">
        <v>1803</v>
      </c>
      <c r="BI13" s="57">
        <v>4</v>
      </c>
      <c r="BJ13" s="57">
        <v>80</v>
      </c>
      <c r="BK13" s="316" t="s">
        <v>2148</v>
      </c>
      <c r="BL13">
        <f t="shared" si="0"/>
        <v>3.2</v>
      </c>
      <c r="BN13" s="26" t="s">
        <v>520</v>
      </c>
      <c r="BO13" s="8" t="s">
        <v>2149</v>
      </c>
      <c r="BU13" s="33" t="s">
        <v>2150</v>
      </c>
      <c r="BV13" s="29" t="s">
        <v>2151</v>
      </c>
      <c r="BX13" s="33">
        <v>1958</v>
      </c>
      <c r="BY13" s="29">
        <v>510</v>
      </c>
      <c r="CA13" s="62">
        <v>1972</v>
      </c>
      <c r="CB13" s="343" t="s">
        <v>2152</v>
      </c>
      <c r="CD13" s="303" t="s">
        <v>2153</v>
      </c>
      <c r="CE13" s="57" t="s">
        <v>2154</v>
      </c>
      <c r="CF13" s="373" t="s">
        <v>1778</v>
      </c>
      <c r="CG13" s="373" t="s">
        <v>1778</v>
      </c>
      <c r="CI13" s="321" t="s">
        <v>468</v>
      </c>
      <c r="CJ13" s="322" t="s">
        <v>2155</v>
      </c>
      <c r="CK13" s="57" t="s">
        <v>467</v>
      </c>
      <c r="CL13" s="60" t="s">
        <v>2156</v>
      </c>
      <c r="CN13" s="4"/>
      <c r="CO13" s="26" t="s">
        <v>2157</v>
      </c>
      <c r="CP13" t="s">
        <v>2158</v>
      </c>
      <c r="CQ13" s="8" t="s">
        <v>2159</v>
      </c>
      <c r="CS13" s="26" t="s">
        <v>2160</v>
      </c>
      <c r="CT13" s="8" t="s">
        <v>2161</v>
      </c>
      <c r="CV13" s="791" t="s">
        <v>10650</v>
      </c>
      <c r="CW13" s="8" t="s">
        <v>10691</v>
      </c>
      <c r="CZ13" s="26" t="s">
        <v>2162</v>
      </c>
      <c r="DA13" s="8">
        <v>210</v>
      </c>
      <c r="DF13" s="791" t="s">
        <v>10650</v>
      </c>
      <c r="DG13" s="413" t="s">
        <v>1824</v>
      </c>
      <c r="DH13">
        <v>361</v>
      </c>
    </row>
    <row r="14" spans="1:116" ht="13">
      <c r="A14" s="33" t="s">
        <v>2163</v>
      </c>
      <c r="B14" s="4" t="s">
        <v>2164</v>
      </c>
      <c r="C14" s="4">
        <v>431</v>
      </c>
      <c r="D14" s="33" t="s">
        <v>2163</v>
      </c>
      <c r="E14" t="s">
        <v>1497</v>
      </c>
      <c r="F14" s="4"/>
      <c r="G14" s="4"/>
      <c r="H14" s="4"/>
      <c r="I14" s="4"/>
      <c r="K14" s="33" t="s">
        <v>1798</v>
      </c>
      <c r="L14">
        <v>507</v>
      </c>
      <c r="M14" s="671" t="s">
        <v>1418</v>
      </c>
      <c r="N14" s="671" t="s">
        <v>1433</v>
      </c>
      <c r="P14" s="26" t="s">
        <v>2165</v>
      </c>
      <c r="Q14" s="366" t="s">
        <v>2166</v>
      </c>
      <c r="R14" s="366" t="s">
        <v>1041</v>
      </c>
      <c r="S14" s="29" t="s">
        <v>1866</v>
      </c>
      <c r="T14" s="4"/>
      <c r="U14" s="4"/>
      <c r="V14" s="298"/>
      <c r="X14" s="26" t="s">
        <v>2167</v>
      </c>
      <c r="Y14" t="s">
        <v>2139</v>
      </c>
      <c r="Z14" t="s">
        <v>1789</v>
      </c>
      <c r="AA14" s="8" t="s">
        <v>2167</v>
      </c>
      <c r="AB14" s="4"/>
      <c r="AC14" s="33">
        <v>130</v>
      </c>
      <c r="AD14" s="4" t="s">
        <v>2168</v>
      </c>
      <c r="AE14" s="29">
        <v>130</v>
      </c>
      <c r="AF14" s="4"/>
      <c r="AG14" s="496">
        <v>2009120090</v>
      </c>
      <c r="AH14" s="497">
        <v>20091200</v>
      </c>
      <c r="AI14" s="502" t="s">
        <v>2169</v>
      </c>
      <c r="AJ14" s="314"/>
      <c r="AK14" s="26" t="s">
        <v>2170</v>
      </c>
      <c r="AL14" s="4" t="s">
        <v>2171</v>
      </c>
      <c r="AM14" s="4" t="s">
        <v>1784</v>
      </c>
      <c r="AN14" s="29">
        <v>525</v>
      </c>
      <c r="AO14" s="4"/>
      <c r="AP14" s="33"/>
      <c r="AQ14" s="29"/>
      <c r="AV14" s="42" t="s">
        <v>2172</v>
      </c>
      <c r="AW14" s="51" t="s">
        <v>2173</v>
      </c>
      <c r="AX14" t="s">
        <v>1789</v>
      </c>
      <c r="AY14" s="52" t="s">
        <v>2172</v>
      </c>
      <c r="BA14" s="4"/>
      <c r="BB14" s="635" t="s">
        <v>2174</v>
      </c>
      <c r="BC14" s="329" t="s">
        <v>810</v>
      </c>
      <c r="BD14" s="298"/>
      <c r="BF14" s="313" t="s">
        <v>2175</v>
      </c>
      <c r="BG14" s="314" t="s">
        <v>2089</v>
      </c>
      <c r="BH14" s="315" t="s">
        <v>1803</v>
      </c>
      <c r="BI14" s="57">
        <v>4</v>
      </c>
      <c r="BJ14" s="57">
        <v>200</v>
      </c>
      <c r="BK14" s="316" t="s">
        <v>2176</v>
      </c>
      <c r="BL14">
        <f t="shared" si="0"/>
        <v>8</v>
      </c>
      <c r="BN14" s="26" t="s">
        <v>2177</v>
      </c>
      <c r="BO14" s="8" t="s">
        <v>1794</v>
      </c>
      <c r="BU14" s="33" t="s">
        <v>2178</v>
      </c>
      <c r="BV14" s="29" t="s">
        <v>2179</v>
      </c>
      <c r="BX14" s="33">
        <v>1959</v>
      </c>
      <c r="BY14" s="29">
        <v>511</v>
      </c>
      <c r="CA14" s="62">
        <v>1975</v>
      </c>
      <c r="CB14" s="343" t="s">
        <v>2180</v>
      </c>
      <c r="CD14" s="303" t="s">
        <v>2181</v>
      </c>
      <c r="CE14" s="298" t="s">
        <v>2182</v>
      </c>
      <c r="CF14" s="373" t="s">
        <v>1778</v>
      </c>
      <c r="CG14" s="373" t="s">
        <v>1778</v>
      </c>
      <c r="CI14" s="321" t="s">
        <v>2183</v>
      </c>
      <c r="CJ14" s="322" t="s">
        <v>2184</v>
      </c>
      <c r="CK14" s="57" t="s">
        <v>2185</v>
      </c>
      <c r="CL14" s="60" t="s">
        <v>2186</v>
      </c>
      <c r="CN14" s="4"/>
      <c r="CO14" s="26" t="s">
        <v>2187</v>
      </c>
      <c r="CP14" t="s">
        <v>2188</v>
      </c>
      <c r="CQ14" s="8" t="s">
        <v>2189</v>
      </c>
      <c r="CS14" s="26" t="s">
        <v>2190</v>
      </c>
      <c r="CT14" s="8" t="s">
        <v>2191</v>
      </c>
      <c r="CV14" s="792" t="s">
        <v>10651</v>
      </c>
      <c r="CW14" s="8" t="s">
        <v>10692</v>
      </c>
      <c r="CZ14" s="26" t="s">
        <v>2193</v>
      </c>
      <c r="DA14" s="8">
        <v>300</v>
      </c>
      <c r="DF14" s="792" t="s">
        <v>10651</v>
      </c>
      <c r="DG14" s="413" t="s">
        <v>1824</v>
      </c>
      <c r="DH14">
        <v>366</v>
      </c>
    </row>
    <row r="15" spans="1:116" ht="13.5" thickBot="1">
      <c r="A15" s="33" t="s">
        <v>2194</v>
      </c>
      <c r="B15" s="4" t="s">
        <v>2195</v>
      </c>
      <c r="C15" s="4">
        <v>433</v>
      </c>
      <c r="D15" s="33" t="s">
        <v>2194</v>
      </c>
      <c r="E15" t="s">
        <v>1491</v>
      </c>
      <c r="F15" s="4"/>
      <c r="G15" s="4"/>
      <c r="H15" s="4"/>
      <c r="I15" s="4"/>
      <c r="K15" s="34" t="s">
        <v>2196</v>
      </c>
      <c r="L15" s="28">
        <v>0</v>
      </c>
      <c r="M15" s="672" t="s">
        <v>1418</v>
      </c>
      <c r="N15" s="671" t="s">
        <v>1433</v>
      </c>
      <c r="P15" s="26" t="s">
        <v>2197</v>
      </c>
      <c r="Q15" s="366" t="s">
        <v>2198</v>
      </c>
      <c r="R15" s="366" t="s">
        <v>534</v>
      </c>
      <c r="S15" s="29" t="s">
        <v>1866</v>
      </c>
      <c r="T15" s="4"/>
      <c r="U15" s="4"/>
      <c r="V15" s="298"/>
      <c r="X15" s="33" t="s">
        <v>2199</v>
      </c>
      <c r="Y15" s="4" t="s">
        <v>2200</v>
      </c>
      <c r="Z15" s="4" t="s">
        <v>1789</v>
      </c>
      <c r="AA15" s="29" t="s">
        <v>2199</v>
      </c>
      <c r="AB15" s="4"/>
      <c r="AC15" s="33">
        <v>142</v>
      </c>
      <c r="AD15" s="4" t="s">
        <v>2201</v>
      </c>
      <c r="AE15" s="29">
        <v>142</v>
      </c>
      <c r="AF15" s="4"/>
      <c r="AG15" s="496">
        <v>2009299990</v>
      </c>
      <c r="AH15" s="497">
        <v>20092999</v>
      </c>
      <c r="AI15" s="502" t="s">
        <v>2202</v>
      </c>
      <c r="AJ15" s="314"/>
      <c r="AK15" s="26" t="s">
        <v>2203</v>
      </c>
      <c r="AL15" s="4" t="s">
        <v>2204</v>
      </c>
      <c r="AM15" s="4" t="s">
        <v>1784</v>
      </c>
      <c r="AN15" s="29">
        <v>528</v>
      </c>
      <c r="AO15" s="4"/>
      <c r="AP15" s="34"/>
      <c r="AQ15" s="36"/>
      <c r="AV15" s="42" t="s">
        <v>2205</v>
      </c>
      <c r="AW15" s="53" t="s">
        <v>2206</v>
      </c>
      <c r="AX15" t="s">
        <v>1789</v>
      </c>
      <c r="AY15" s="52" t="s">
        <v>2205</v>
      </c>
      <c r="BA15" s="4"/>
      <c r="BB15" s="328" t="s">
        <v>2207</v>
      </c>
      <c r="BC15" s="329" t="s">
        <v>2208</v>
      </c>
      <c r="BD15" s="298"/>
      <c r="BF15" s="313" t="s">
        <v>2209</v>
      </c>
      <c r="BG15" s="314" t="s">
        <v>2210</v>
      </c>
      <c r="BH15" s="315" t="s">
        <v>1803</v>
      </c>
      <c r="BI15" s="57">
        <v>5</v>
      </c>
      <c r="BJ15" s="57">
        <v>1</v>
      </c>
      <c r="BK15" s="316" t="s">
        <v>2211</v>
      </c>
      <c r="BL15">
        <f t="shared" si="0"/>
        <v>0.05</v>
      </c>
      <c r="BN15" s="26" t="s">
        <v>535</v>
      </c>
      <c r="BO15" s="8" t="s">
        <v>2212</v>
      </c>
      <c r="BQ15" s="6" t="s">
        <v>2213</v>
      </c>
      <c r="BU15" s="33" t="s">
        <v>2214</v>
      </c>
      <c r="BV15" s="29" t="s">
        <v>2215</v>
      </c>
      <c r="BX15" s="33">
        <v>1960</v>
      </c>
      <c r="BY15" s="29">
        <v>512</v>
      </c>
      <c r="CA15" s="62">
        <v>1976</v>
      </c>
      <c r="CB15" s="343" t="s">
        <v>2216</v>
      </c>
      <c r="CD15" s="303" t="s">
        <v>2217</v>
      </c>
      <c r="CE15" s="298" t="s">
        <v>2218</v>
      </c>
      <c r="CF15" s="373" t="s">
        <v>1778</v>
      </c>
      <c r="CG15" s="373" t="s">
        <v>1778</v>
      </c>
      <c r="CI15" s="321" t="s">
        <v>472</v>
      </c>
      <c r="CJ15" s="322" t="s">
        <v>2219</v>
      </c>
      <c r="CK15" s="57" t="s">
        <v>471</v>
      </c>
      <c r="CL15" s="60" t="s">
        <v>1778</v>
      </c>
      <c r="CN15" s="4"/>
      <c r="CO15" s="26" t="s">
        <v>2220</v>
      </c>
      <c r="CP15" t="s">
        <v>2221</v>
      </c>
      <c r="CQ15" s="8" t="s">
        <v>2222</v>
      </c>
      <c r="CS15" s="26" t="s">
        <v>2223</v>
      </c>
      <c r="CT15" s="8" t="s">
        <v>2224</v>
      </c>
      <c r="CV15" s="791" t="s">
        <v>10652</v>
      </c>
      <c r="CW15" s="8" t="s">
        <v>10693</v>
      </c>
      <c r="CZ15" s="26" t="s">
        <v>293</v>
      </c>
      <c r="DA15" s="8">
        <v>301</v>
      </c>
      <c r="DF15" s="791" t="s">
        <v>10652</v>
      </c>
      <c r="DG15" s="413" t="s">
        <v>1824</v>
      </c>
      <c r="DH15">
        <v>371</v>
      </c>
    </row>
    <row r="16" spans="1:116" ht="13">
      <c r="A16" s="33" t="s">
        <v>2226</v>
      </c>
      <c r="B16" s="4" t="s">
        <v>2227</v>
      </c>
      <c r="C16" s="4">
        <v>425</v>
      </c>
      <c r="D16" s="33" t="s">
        <v>2226</v>
      </c>
      <c r="E16" s="4"/>
      <c r="F16" s="4"/>
      <c r="G16" s="4"/>
      <c r="H16" s="4"/>
      <c r="I16" s="4"/>
      <c r="P16" s="26" t="s">
        <v>2228</v>
      </c>
      <c r="Q16" s="366" t="s">
        <v>2229</v>
      </c>
      <c r="R16" s="366" t="s">
        <v>471</v>
      </c>
      <c r="S16" s="29" t="s">
        <v>1866</v>
      </c>
      <c r="T16" s="4"/>
      <c r="U16" s="4"/>
      <c r="V16" s="298"/>
      <c r="X16" s="26" t="s">
        <v>2230</v>
      </c>
      <c r="Y16" t="s">
        <v>2231</v>
      </c>
      <c r="Z16" t="s">
        <v>1789</v>
      </c>
      <c r="AA16" s="8" t="s">
        <v>2230</v>
      </c>
      <c r="AB16" s="4"/>
      <c r="AC16" s="33">
        <v>141</v>
      </c>
      <c r="AD16" s="4" t="s">
        <v>2232</v>
      </c>
      <c r="AE16" s="29">
        <v>141</v>
      </c>
      <c r="AF16" s="4"/>
      <c r="AG16" s="496">
        <v>2009419260</v>
      </c>
      <c r="AH16" s="497">
        <v>20094192</v>
      </c>
      <c r="AI16" s="502" t="s">
        <v>2233</v>
      </c>
      <c r="AJ16" s="314"/>
      <c r="AK16" s="26" t="s">
        <v>2234</v>
      </c>
      <c r="AL16" s="4" t="s">
        <v>2235</v>
      </c>
      <c r="AM16" s="4" t="s">
        <v>1784</v>
      </c>
      <c r="AN16" s="29">
        <v>530</v>
      </c>
      <c r="AO16" s="4"/>
      <c r="AV16" s="42" t="s">
        <v>2236</v>
      </c>
      <c r="AW16" s="53" t="s">
        <v>2237</v>
      </c>
      <c r="AX16" t="s">
        <v>1789</v>
      </c>
      <c r="AY16" s="52" t="s">
        <v>2236</v>
      </c>
      <c r="BA16" s="4"/>
      <c r="BB16" s="328" t="s">
        <v>2238</v>
      </c>
      <c r="BC16" s="329" t="s">
        <v>1117</v>
      </c>
      <c r="BD16" s="298"/>
      <c r="BF16" s="313" t="s">
        <v>2239</v>
      </c>
      <c r="BG16" s="314" t="s">
        <v>2240</v>
      </c>
      <c r="BH16" s="315" t="s">
        <v>1803</v>
      </c>
      <c r="BI16" s="57">
        <v>5</v>
      </c>
      <c r="BJ16" s="57">
        <v>3</v>
      </c>
      <c r="BK16" s="316" t="s">
        <v>532</v>
      </c>
      <c r="BL16">
        <f t="shared" si="0"/>
        <v>0.15</v>
      </c>
      <c r="BN16" s="26" t="s">
        <v>2241</v>
      </c>
      <c r="BO16" s="8" t="s">
        <v>2242</v>
      </c>
      <c r="BU16" s="33" t="s">
        <v>552</v>
      </c>
      <c r="BV16" s="29" t="s">
        <v>2243</v>
      </c>
      <c r="BX16" s="33">
        <v>1961</v>
      </c>
      <c r="BY16" s="29">
        <v>513</v>
      </c>
      <c r="CA16" s="62">
        <v>1977</v>
      </c>
      <c r="CB16" s="343" t="s">
        <v>2244</v>
      </c>
      <c r="CD16" s="303" t="s">
        <v>2245</v>
      </c>
      <c r="CE16" s="298" t="s">
        <v>2246</v>
      </c>
      <c r="CF16" s="373" t="s">
        <v>1778</v>
      </c>
      <c r="CG16" s="57">
        <v>607</v>
      </c>
      <c r="CI16" s="321" t="s">
        <v>2247</v>
      </c>
      <c r="CJ16" s="322" t="s">
        <v>2248</v>
      </c>
      <c r="CK16" s="57" t="s">
        <v>2249</v>
      </c>
      <c r="CL16" s="60" t="s">
        <v>2250</v>
      </c>
      <c r="CN16" s="4"/>
      <c r="CO16" s="26" t="s">
        <v>2251</v>
      </c>
      <c r="CP16" t="s">
        <v>2252</v>
      </c>
      <c r="CQ16" s="8" t="s">
        <v>2253</v>
      </c>
      <c r="CS16" s="26" t="s">
        <v>2254</v>
      </c>
      <c r="CT16" s="8" t="s">
        <v>2255</v>
      </c>
      <c r="CV16" s="792" t="s">
        <v>10653</v>
      </c>
      <c r="CW16" s="8" t="s">
        <v>10694</v>
      </c>
      <c r="CZ16" s="26" t="s">
        <v>2257</v>
      </c>
      <c r="DA16" s="8">
        <v>302</v>
      </c>
      <c r="DF16" s="792" t="s">
        <v>10653</v>
      </c>
      <c r="DG16" s="413" t="s">
        <v>1824</v>
      </c>
      <c r="DH16">
        <v>376</v>
      </c>
    </row>
    <row r="17" spans="1:112" ht="13">
      <c r="A17" s="33" t="s">
        <v>2258</v>
      </c>
      <c r="B17" s="4" t="s">
        <v>2259</v>
      </c>
      <c r="C17" s="4">
        <v>429</v>
      </c>
      <c r="D17" s="33" t="s">
        <v>2258</v>
      </c>
      <c r="E17" s="4"/>
      <c r="F17" s="4"/>
      <c r="G17" s="4"/>
      <c r="H17" s="4"/>
      <c r="I17" s="4"/>
      <c r="P17" s="26" t="s">
        <v>2260</v>
      </c>
      <c r="Q17" s="366" t="s">
        <v>2261</v>
      </c>
      <c r="R17" s="366" t="s">
        <v>1839</v>
      </c>
      <c r="S17" s="29" t="s">
        <v>1866</v>
      </c>
      <c r="T17" s="4"/>
      <c r="U17" s="4"/>
      <c r="V17" s="298"/>
      <c r="X17" s="33" t="s">
        <v>2262</v>
      </c>
      <c r="Y17" s="4" t="s">
        <v>2263</v>
      </c>
      <c r="Z17" s="4" t="s">
        <v>1789</v>
      </c>
      <c r="AA17" s="29" t="s">
        <v>2262</v>
      </c>
      <c r="AB17" s="4"/>
      <c r="AC17" s="33">
        <v>121</v>
      </c>
      <c r="AD17" s="4" t="s">
        <v>2264</v>
      </c>
      <c r="AE17" s="29">
        <v>121</v>
      </c>
      <c r="AF17" s="4"/>
      <c r="AG17" s="496">
        <v>2009509000</v>
      </c>
      <c r="AH17" s="497">
        <v>20095090</v>
      </c>
      <c r="AI17" s="502" t="s">
        <v>2265</v>
      </c>
      <c r="AJ17" s="314"/>
      <c r="AK17" s="26" t="s">
        <v>2266</v>
      </c>
      <c r="AL17" s="4" t="s">
        <v>2267</v>
      </c>
      <c r="AM17" s="4" t="s">
        <v>1784</v>
      </c>
      <c r="AN17" s="29">
        <v>505</v>
      </c>
      <c r="AO17" s="4"/>
      <c r="AV17" s="42" t="s">
        <v>2268</v>
      </c>
      <c r="AW17" s="53" t="s">
        <v>2269</v>
      </c>
      <c r="AX17" t="s">
        <v>1789</v>
      </c>
      <c r="AY17" s="52" t="s">
        <v>2268</v>
      </c>
      <c r="BA17" s="4"/>
      <c r="BB17" s="635" t="s">
        <v>2270</v>
      </c>
      <c r="BC17" s="329" t="s">
        <v>1096</v>
      </c>
      <c r="BD17" s="298"/>
      <c r="BF17" s="313" t="s">
        <v>2271</v>
      </c>
      <c r="BG17" s="314" t="s">
        <v>2240</v>
      </c>
      <c r="BH17" s="315" t="s">
        <v>1803</v>
      </c>
      <c r="BI17" s="57">
        <v>5</v>
      </c>
      <c r="BJ17" s="57">
        <v>6</v>
      </c>
      <c r="BK17" s="316" t="s">
        <v>2272</v>
      </c>
      <c r="BL17">
        <f t="shared" si="0"/>
        <v>0.3</v>
      </c>
      <c r="BN17" s="26" t="s">
        <v>775</v>
      </c>
      <c r="BO17" s="8" t="s">
        <v>2273</v>
      </c>
      <c r="BU17" s="33" t="s">
        <v>2274</v>
      </c>
      <c r="BV17" s="29" t="s">
        <v>2275</v>
      </c>
      <c r="BX17" s="33">
        <v>1962</v>
      </c>
      <c r="BY17" s="29">
        <v>514</v>
      </c>
      <c r="CA17" s="62">
        <v>1978</v>
      </c>
      <c r="CB17" s="343" t="s">
        <v>2276</v>
      </c>
      <c r="CD17" s="303" t="s">
        <v>2277</v>
      </c>
      <c r="CE17" s="57" t="s">
        <v>2278</v>
      </c>
      <c r="CF17" s="57" t="s">
        <v>2279</v>
      </c>
      <c r="CG17" s="373" t="s">
        <v>1778</v>
      </c>
      <c r="CI17" s="321" t="s">
        <v>477</v>
      </c>
      <c r="CJ17" s="322" t="s">
        <v>2280</v>
      </c>
      <c r="CK17" s="57" t="s">
        <v>476</v>
      </c>
      <c r="CL17" s="60" t="s">
        <v>2281</v>
      </c>
      <c r="CN17" s="4"/>
      <c r="CO17" s="26" t="s">
        <v>2282</v>
      </c>
      <c r="CP17" t="s">
        <v>2283</v>
      </c>
      <c r="CQ17" s="8" t="s">
        <v>2284</v>
      </c>
      <c r="CS17" s="26" t="s">
        <v>2285</v>
      </c>
      <c r="CT17" s="8" t="s">
        <v>2286</v>
      </c>
      <c r="CV17" s="791" t="s">
        <v>10654</v>
      </c>
      <c r="CW17" s="8" t="s">
        <v>10695</v>
      </c>
      <c r="CZ17" s="26" t="s">
        <v>2288</v>
      </c>
      <c r="DA17" s="8">
        <v>303</v>
      </c>
      <c r="DF17" s="791" t="s">
        <v>10654</v>
      </c>
      <c r="DG17" s="413" t="s">
        <v>1824</v>
      </c>
      <c r="DH17">
        <v>312</v>
      </c>
    </row>
    <row r="18" spans="1:112" ht="13">
      <c r="A18" s="33" t="s">
        <v>2289</v>
      </c>
      <c r="B18" s="4" t="s">
        <v>2290</v>
      </c>
      <c r="C18" s="4">
        <v>435</v>
      </c>
      <c r="D18" s="33" t="s">
        <v>2289</v>
      </c>
      <c r="E18" t="s">
        <v>1488</v>
      </c>
      <c r="F18" s="4"/>
      <c r="G18" s="4"/>
      <c r="H18" s="4"/>
      <c r="I18" s="4"/>
      <c r="O18" s="4"/>
      <c r="P18" s="26" t="s">
        <v>2291</v>
      </c>
      <c r="Q18" s="366" t="s">
        <v>2292</v>
      </c>
      <c r="R18" s="366" t="s">
        <v>536</v>
      </c>
      <c r="S18" s="371" t="s">
        <v>1902</v>
      </c>
      <c r="T18" s="4"/>
      <c r="U18" s="4"/>
      <c r="V18" s="298"/>
      <c r="W18" s="4"/>
      <c r="X18" s="26" t="s">
        <v>2293</v>
      </c>
      <c r="Y18" t="s">
        <v>2294</v>
      </c>
      <c r="Z18" t="s">
        <v>1789</v>
      </c>
      <c r="AA18" s="8" t="s">
        <v>2293</v>
      </c>
      <c r="AB18" s="4"/>
      <c r="AC18" s="33">
        <v>123</v>
      </c>
      <c r="AD18" s="4" t="s">
        <v>2295</v>
      </c>
      <c r="AE18" s="29">
        <v>123</v>
      </c>
      <c r="AF18" s="4"/>
      <c r="AG18" s="496">
        <v>2009719990</v>
      </c>
      <c r="AH18" s="497">
        <v>20097199</v>
      </c>
      <c r="AI18" s="502" t="s">
        <v>2296</v>
      </c>
      <c r="AJ18" s="314"/>
      <c r="AK18" s="26" t="s">
        <v>2297</v>
      </c>
      <c r="AL18" s="4" t="s">
        <v>2298</v>
      </c>
      <c r="AM18" s="4" t="s">
        <v>1784</v>
      </c>
      <c r="AN18" s="29">
        <v>506</v>
      </c>
      <c r="AO18" s="4"/>
      <c r="AV18" s="42" t="s">
        <v>2299</v>
      </c>
      <c r="AW18" s="53" t="s">
        <v>2300</v>
      </c>
      <c r="AX18" t="s">
        <v>1789</v>
      </c>
      <c r="AY18" s="52" t="s">
        <v>2299</v>
      </c>
      <c r="BA18" s="4"/>
      <c r="BB18" s="635" t="s">
        <v>2301</v>
      </c>
      <c r="BC18" s="329" t="s">
        <v>1119</v>
      </c>
      <c r="BD18" s="298"/>
      <c r="BF18" s="313" t="s">
        <v>2302</v>
      </c>
      <c r="BG18" s="314" t="s">
        <v>2240</v>
      </c>
      <c r="BH18" s="315" t="s">
        <v>1803</v>
      </c>
      <c r="BI18" s="57">
        <v>5</v>
      </c>
      <c r="BJ18" s="57">
        <v>10</v>
      </c>
      <c r="BK18" s="316" t="s">
        <v>2303</v>
      </c>
      <c r="BL18">
        <f t="shared" si="0"/>
        <v>0.5</v>
      </c>
      <c r="BN18" s="26" t="s">
        <v>793</v>
      </c>
      <c r="BO18" s="8" t="s">
        <v>2304</v>
      </c>
      <c r="BU18" s="33" t="s">
        <v>2305</v>
      </c>
      <c r="BV18" s="29" t="s">
        <v>2306</v>
      </c>
      <c r="BX18" s="33">
        <v>1963</v>
      </c>
      <c r="BY18" s="29">
        <v>515</v>
      </c>
      <c r="CA18" s="62">
        <v>1979</v>
      </c>
      <c r="CB18" s="343" t="s">
        <v>2307</v>
      </c>
      <c r="CD18" s="303" t="s">
        <v>2308</v>
      </c>
      <c r="CE18" s="298" t="s">
        <v>2309</v>
      </c>
      <c r="CF18" s="373" t="s">
        <v>1778</v>
      </c>
      <c r="CG18" s="57">
        <v>627</v>
      </c>
      <c r="CI18" s="321" t="s">
        <v>514</v>
      </c>
      <c r="CJ18" s="322" t="s">
        <v>2310</v>
      </c>
      <c r="CK18" s="57" t="s">
        <v>513</v>
      </c>
      <c r="CL18" s="60" t="s">
        <v>2226</v>
      </c>
      <c r="CN18" s="4"/>
      <c r="CO18" s="26" t="s">
        <v>2311</v>
      </c>
      <c r="CP18" t="s">
        <v>2312</v>
      </c>
      <c r="CQ18" s="8" t="s">
        <v>2313</v>
      </c>
      <c r="CS18" s="26" t="s">
        <v>2314</v>
      </c>
      <c r="CT18" s="8" t="s">
        <v>2315</v>
      </c>
      <c r="CV18" s="792" t="s">
        <v>10655</v>
      </c>
      <c r="CW18" s="8" t="s">
        <v>10696</v>
      </c>
      <c r="CZ18" s="26" t="s">
        <v>2317</v>
      </c>
      <c r="DA18" s="8">
        <v>304</v>
      </c>
      <c r="DF18" s="792" t="s">
        <v>10655</v>
      </c>
      <c r="DG18" s="413" t="s">
        <v>1824</v>
      </c>
      <c r="DH18">
        <v>352</v>
      </c>
    </row>
    <row r="19" spans="1:112" ht="13">
      <c r="A19" s="33" t="s">
        <v>2318</v>
      </c>
      <c r="B19" s="4" t="s">
        <v>2319</v>
      </c>
      <c r="C19" s="4">
        <v>423</v>
      </c>
      <c r="D19" s="33" t="s">
        <v>2318</v>
      </c>
      <c r="E19" t="s">
        <v>1495</v>
      </c>
      <c r="F19" s="4"/>
      <c r="G19" s="4"/>
      <c r="H19" s="4"/>
      <c r="I19" s="4"/>
      <c r="K19" s="4"/>
      <c r="L19" s="4"/>
      <c r="M19" s="4"/>
      <c r="N19" s="4"/>
      <c r="O19" s="4"/>
      <c r="P19" s="26" t="s">
        <v>2320</v>
      </c>
      <c r="Q19" s="366" t="s">
        <v>2321</v>
      </c>
      <c r="R19" s="366" t="s">
        <v>2322</v>
      </c>
      <c r="S19" s="29" t="s">
        <v>1902</v>
      </c>
      <c r="T19" s="4"/>
      <c r="U19" s="4"/>
      <c r="V19" s="298"/>
      <c r="W19" s="4"/>
      <c r="X19" s="33" t="s">
        <v>2323</v>
      </c>
      <c r="Y19" s="4" t="s">
        <v>2324</v>
      </c>
      <c r="Z19" s="4" t="s">
        <v>1789</v>
      </c>
      <c r="AA19" s="29" t="s">
        <v>2323</v>
      </c>
      <c r="AB19" s="4"/>
      <c r="AC19" s="33">
        <v>106</v>
      </c>
      <c r="AD19" s="4" t="s">
        <v>2325</v>
      </c>
      <c r="AE19" s="29">
        <v>106</v>
      </c>
      <c r="AF19" s="4"/>
      <c r="AG19" s="496">
        <v>2009799100</v>
      </c>
      <c r="AH19" s="497">
        <v>20097991</v>
      </c>
      <c r="AI19" s="502" t="s">
        <v>2326</v>
      </c>
      <c r="AJ19" s="314"/>
      <c r="AK19" s="26" t="s">
        <v>2327</v>
      </c>
      <c r="AL19" s="4" t="s">
        <v>2328</v>
      </c>
      <c r="AM19" s="4" t="s">
        <v>1828</v>
      </c>
      <c r="AN19" s="29">
        <v>591</v>
      </c>
      <c r="AO19" s="4"/>
      <c r="AV19" s="42" t="s">
        <v>2329</v>
      </c>
      <c r="AW19" s="53" t="s">
        <v>2330</v>
      </c>
      <c r="AX19" t="s">
        <v>1789</v>
      </c>
      <c r="AY19" s="52" t="s">
        <v>2329</v>
      </c>
      <c r="BA19" s="4"/>
      <c r="BB19" s="328" t="s">
        <v>2331</v>
      </c>
      <c r="BC19" s="329" t="s">
        <v>1099</v>
      </c>
      <c r="BD19" s="298"/>
      <c r="BF19" s="313" t="s">
        <v>2332</v>
      </c>
      <c r="BG19" s="314" t="s">
        <v>2240</v>
      </c>
      <c r="BH19" s="315" t="s">
        <v>1803</v>
      </c>
      <c r="BI19" s="57">
        <v>5</v>
      </c>
      <c r="BJ19" s="57">
        <v>12</v>
      </c>
      <c r="BK19" s="316" t="s">
        <v>2333</v>
      </c>
      <c r="BL19">
        <f t="shared" si="0"/>
        <v>0.6</v>
      </c>
      <c r="BN19" s="26" t="s">
        <v>803</v>
      </c>
      <c r="BO19" s="8" t="s">
        <v>2334</v>
      </c>
      <c r="BU19" s="33" t="s">
        <v>2335</v>
      </c>
      <c r="BV19" s="29" t="s">
        <v>2336</v>
      </c>
      <c r="BX19" s="33">
        <v>1964</v>
      </c>
      <c r="BY19" s="29">
        <v>516</v>
      </c>
      <c r="CA19" s="62">
        <v>1980</v>
      </c>
      <c r="CB19" s="343" t="s">
        <v>2337</v>
      </c>
      <c r="CD19" s="303" t="s">
        <v>2338</v>
      </c>
      <c r="CE19" s="57" t="s">
        <v>2339</v>
      </c>
      <c r="CF19" s="373" t="s">
        <v>1778</v>
      </c>
      <c r="CG19" s="373" t="s">
        <v>1778</v>
      </c>
      <c r="CI19" s="321" t="s">
        <v>2340</v>
      </c>
      <c r="CJ19" s="322" t="s">
        <v>2341</v>
      </c>
      <c r="CK19" s="57" t="s">
        <v>2342</v>
      </c>
      <c r="CL19" s="60" t="s">
        <v>2258</v>
      </c>
      <c r="CO19" s="26" t="s">
        <v>2343</v>
      </c>
      <c r="CP19" t="s">
        <v>2344</v>
      </c>
      <c r="CQ19" s="8" t="s">
        <v>2345</v>
      </c>
      <c r="CS19" s="26" t="s">
        <v>2346</v>
      </c>
      <c r="CT19" s="8" t="s">
        <v>2347</v>
      </c>
      <c r="CV19" s="791" t="s">
        <v>10656</v>
      </c>
      <c r="CW19" s="8" t="s">
        <v>10697</v>
      </c>
      <c r="CZ19" s="26" t="s">
        <v>2349</v>
      </c>
      <c r="DA19" s="8">
        <v>305</v>
      </c>
      <c r="DF19" s="791" t="s">
        <v>10656</v>
      </c>
      <c r="DG19" s="413" t="s">
        <v>1824</v>
      </c>
      <c r="DH19">
        <v>322</v>
      </c>
    </row>
    <row r="20" spans="1:112" ht="13">
      <c r="A20" s="33" t="s">
        <v>2350</v>
      </c>
      <c r="B20" s="4" t="s">
        <v>2351</v>
      </c>
      <c r="C20" s="4">
        <v>421</v>
      </c>
      <c r="D20" s="33" t="s">
        <v>2350</v>
      </c>
      <c r="E20" s="4"/>
      <c r="F20" s="4"/>
      <c r="G20" s="4"/>
      <c r="H20" s="4"/>
      <c r="I20" s="4"/>
      <c r="K20" s="4"/>
      <c r="L20" s="4"/>
      <c r="M20" s="4"/>
      <c r="N20" s="4"/>
      <c r="O20" s="4"/>
      <c r="P20" s="26" t="s">
        <v>2352</v>
      </c>
      <c r="Q20" s="366" t="s">
        <v>2353</v>
      </c>
      <c r="R20" s="366" t="s">
        <v>927</v>
      </c>
      <c r="S20" s="29" t="s">
        <v>271</v>
      </c>
      <c r="T20" s="4"/>
      <c r="U20" s="4"/>
      <c r="V20" s="298"/>
      <c r="W20" s="4"/>
      <c r="X20" s="33" t="s">
        <v>2354</v>
      </c>
      <c r="Y20" s="4" t="s">
        <v>2355</v>
      </c>
      <c r="Z20" s="4" t="s">
        <v>1789</v>
      </c>
      <c r="AA20" s="29" t="s">
        <v>2354</v>
      </c>
      <c r="AB20" s="4"/>
      <c r="AC20" s="33">
        <v>137</v>
      </c>
      <c r="AD20" s="4" t="s">
        <v>2356</v>
      </c>
      <c r="AE20" s="29">
        <v>137</v>
      </c>
      <c r="AF20" s="4"/>
      <c r="AG20" s="496">
        <v>2009813100</v>
      </c>
      <c r="AH20" s="497">
        <v>20098131</v>
      </c>
      <c r="AI20" s="502" t="s">
        <v>2357</v>
      </c>
      <c r="AJ20" s="314"/>
      <c r="AK20" s="26" t="s">
        <v>2358</v>
      </c>
      <c r="AL20" s="4" t="s">
        <v>2359</v>
      </c>
      <c r="AM20" s="4" t="s">
        <v>1828</v>
      </c>
      <c r="AN20" s="29">
        <v>589</v>
      </c>
      <c r="AO20" s="4"/>
      <c r="AV20" s="42" t="s">
        <v>2360</v>
      </c>
      <c r="AW20" s="53" t="s">
        <v>2361</v>
      </c>
      <c r="AX20" t="s">
        <v>1789</v>
      </c>
      <c r="AY20" s="52" t="s">
        <v>2360</v>
      </c>
      <c r="BA20" s="4"/>
      <c r="BB20" s="328" t="s">
        <v>2362</v>
      </c>
      <c r="BC20" s="329" t="s">
        <v>1062</v>
      </c>
      <c r="BD20" s="298"/>
      <c r="BF20" s="313" t="s">
        <v>2363</v>
      </c>
      <c r="BG20" s="314" t="s">
        <v>2240</v>
      </c>
      <c r="BH20" s="315" t="s">
        <v>1803</v>
      </c>
      <c r="BI20" s="57">
        <v>5</v>
      </c>
      <c r="BJ20" s="57">
        <v>12</v>
      </c>
      <c r="BK20" s="316" t="s">
        <v>2364</v>
      </c>
      <c r="BL20">
        <f t="shared" si="0"/>
        <v>0.6</v>
      </c>
      <c r="BN20" s="26" t="s">
        <v>2365</v>
      </c>
      <c r="BO20" s="8" t="s">
        <v>2366</v>
      </c>
      <c r="BU20" s="33" t="s">
        <v>2367</v>
      </c>
      <c r="BV20" s="29" t="s">
        <v>2368</v>
      </c>
      <c r="BX20" s="33">
        <v>1965</v>
      </c>
      <c r="BY20" s="29">
        <v>517</v>
      </c>
      <c r="CA20" s="62">
        <v>1981</v>
      </c>
      <c r="CB20" s="343" t="s">
        <v>2369</v>
      </c>
      <c r="CD20" s="303" t="s">
        <v>2370</v>
      </c>
      <c r="CE20" s="298" t="s">
        <v>2371</v>
      </c>
      <c r="CF20" s="373" t="s">
        <v>2372</v>
      </c>
      <c r="CG20" s="57">
        <v>691</v>
      </c>
      <c r="CI20" s="321" t="s">
        <v>520</v>
      </c>
      <c r="CJ20" s="322" t="s">
        <v>2373</v>
      </c>
      <c r="CK20" s="57" t="s">
        <v>519</v>
      </c>
      <c r="CL20" s="60" t="s">
        <v>2071</v>
      </c>
      <c r="CO20" s="26" t="s">
        <v>2374</v>
      </c>
      <c r="CP20" t="s">
        <v>2375</v>
      </c>
      <c r="CQ20" s="8" t="s">
        <v>2376</v>
      </c>
      <c r="CS20" s="26" t="s">
        <v>2377</v>
      </c>
      <c r="CT20" s="8" t="s">
        <v>2378</v>
      </c>
      <c r="CV20" s="792" t="s">
        <v>10657</v>
      </c>
      <c r="CW20" s="8" t="s">
        <v>10698</v>
      </c>
      <c r="CZ20" s="26" t="s">
        <v>271</v>
      </c>
      <c r="DA20" s="8">
        <v>306</v>
      </c>
      <c r="DF20" s="792" t="s">
        <v>10657</v>
      </c>
      <c r="DG20" s="413" t="s">
        <v>1824</v>
      </c>
      <c r="DH20">
        <v>357</v>
      </c>
    </row>
    <row r="21" spans="1:112" ht="13">
      <c r="A21" s="33" t="s">
        <v>2281</v>
      </c>
      <c r="B21" s="4" t="s">
        <v>2379</v>
      </c>
      <c r="C21" s="4">
        <v>422</v>
      </c>
      <c r="D21" s="33" t="s">
        <v>2281</v>
      </c>
      <c r="E21" s="4"/>
      <c r="F21" s="4"/>
      <c r="G21" s="4"/>
      <c r="H21" s="4"/>
      <c r="I21" s="4"/>
      <c r="O21" s="4"/>
      <c r="P21" s="26" t="s">
        <v>2380</v>
      </c>
      <c r="Q21" s="366" t="s">
        <v>2381</v>
      </c>
      <c r="R21" s="366" t="s">
        <v>821</v>
      </c>
      <c r="S21" s="29" t="s">
        <v>271</v>
      </c>
      <c r="T21" s="4"/>
      <c r="U21" s="4"/>
      <c r="V21" s="298"/>
      <c r="W21" s="4"/>
      <c r="X21" s="33" t="s">
        <v>2382</v>
      </c>
      <c r="Y21" s="4" t="s">
        <v>2383</v>
      </c>
      <c r="Z21" s="4" t="s">
        <v>1789</v>
      </c>
      <c r="AA21" s="29" t="s">
        <v>2382</v>
      </c>
      <c r="AB21" s="4"/>
      <c r="AC21" s="33">
        <v>103</v>
      </c>
      <c r="AD21" s="4" t="s">
        <v>2384</v>
      </c>
      <c r="AE21" s="29">
        <v>103</v>
      </c>
      <c r="AF21" s="4"/>
      <c r="AG21" s="496">
        <v>2009897311</v>
      </c>
      <c r="AH21" s="497">
        <v>20098973</v>
      </c>
      <c r="AI21" s="502" t="s">
        <v>2385</v>
      </c>
      <c r="AJ21" s="314"/>
      <c r="AK21" s="26" t="s">
        <v>2386</v>
      </c>
      <c r="AL21" s="4" t="s">
        <v>2387</v>
      </c>
      <c r="AM21" s="4" t="s">
        <v>1828</v>
      </c>
      <c r="AN21" s="29">
        <v>584</v>
      </c>
      <c r="AO21" s="4"/>
      <c r="AV21" s="42" t="s">
        <v>2388</v>
      </c>
      <c r="AW21" t="s">
        <v>2389</v>
      </c>
      <c r="AX21" t="s">
        <v>1789</v>
      </c>
      <c r="AY21" s="52" t="s">
        <v>2388</v>
      </c>
      <c r="BA21" s="4"/>
      <c r="BB21" s="328" t="s">
        <v>2390</v>
      </c>
      <c r="BC21" s="329" t="s">
        <v>527</v>
      </c>
      <c r="BD21" s="298"/>
      <c r="BF21" s="313" t="s">
        <v>2391</v>
      </c>
      <c r="BG21" s="314" t="s">
        <v>2240</v>
      </c>
      <c r="BH21" s="315" t="s">
        <v>1803</v>
      </c>
      <c r="BI21" s="57">
        <v>5</v>
      </c>
      <c r="BJ21" s="57">
        <v>12</v>
      </c>
      <c r="BK21" s="316" t="s">
        <v>2392</v>
      </c>
      <c r="BL21">
        <f t="shared" si="0"/>
        <v>0.6</v>
      </c>
      <c r="BN21" s="26" t="s">
        <v>22</v>
      </c>
      <c r="BO21" s="8" t="s">
        <v>2393</v>
      </c>
      <c r="BU21" s="33" t="s">
        <v>2394</v>
      </c>
      <c r="BV21" s="29" t="s">
        <v>2226</v>
      </c>
      <c r="BX21" s="33">
        <v>1966</v>
      </c>
      <c r="BY21" s="29">
        <v>518</v>
      </c>
      <c r="CA21" s="62">
        <v>1982</v>
      </c>
      <c r="CB21" s="343" t="s">
        <v>2395</v>
      </c>
      <c r="CD21" s="303" t="s">
        <v>2396</v>
      </c>
      <c r="CE21" s="298" t="s">
        <v>2397</v>
      </c>
      <c r="CF21" s="373" t="s">
        <v>2398</v>
      </c>
      <c r="CG21" s="57">
        <v>692</v>
      </c>
      <c r="CI21" s="321" t="s">
        <v>2399</v>
      </c>
      <c r="CJ21" s="322" t="s">
        <v>2400</v>
      </c>
      <c r="CK21" s="57" t="s">
        <v>810</v>
      </c>
      <c r="CL21" s="60" t="s">
        <v>2401</v>
      </c>
      <c r="CO21" s="26" t="s">
        <v>2402</v>
      </c>
      <c r="CP21" t="s">
        <v>1902</v>
      </c>
      <c r="CQ21" s="8" t="s">
        <v>2403</v>
      </c>
      <c r="CS21" s="26" t="s">
        <v>2404</v>
      </c>
      <c r="CT21" s="8" t="s">
        <v>2405</v>
      </c>
      <c r="CV21" s="791" t="s">
        <v>10658</v>
      </c>
      <c r="CW21" s="8" t="s">
        <v>10699</v>
      </c>
      <c r="CZ21" s="26" t="s">
        <v>2406</v>
      </c>
      <c r="DA21" s="8">
        <v>307</v>
      </c>
      <c r="DF21" s="791" t="s">
        <v>10658</v>
      </c>
      <c r="DG21" s="413" t="s">
        <v>1824</v>
      </c>
      <c r="DH21">
        <v>324</v>
      </c>
    </row>
    <row r="22" spans="1:112" ht="13">
      <c r="A22" s="33" t="s">
        <v>2407</v>
      </c>
      <c r="B22" s="4" t="s">
        <v>2408</v>
      </c>
      <c r="C22" s="4">
        <v>447</v>
      </c>
      <c r="D22" s="377" t="s">
        <v>2409</v>
      </c>
      <c r="E22" t="s">
        <v>1470</v>
      </c>
      <c r="F22" s="4"/>
      <c r="G22" s="4"/>
      <c r="H22" s="4"/>
      <c r="I22" s="4"/>
      <c r="K22" s="4"/>
      <c r="N22" s="4"/>
      <c r="O22" s="4"/>
      <c r="P22" s="26" t="s">
        <v>2410</v>
      </c>
      <c r="Q22" s="366" t="s">
        <v>2411</v>
      </c>
      <c r="R22" s="366" t="s">
        <v>844</v>
      </c>
      <c r="S22" s="29" t="s">
        <v>271</v>
      </c>
      <c r="T22" s="4"/>
      <c r="U22" s="4"/>
      <c r="V22" s="298"/>
      <c r="W22" s="4"/>
      <c r="X22" s="26" t="s">
        <v>2412</v>
      </c>
      <c r="Y22" t="s">
        <v>2413</v>
      </c>
      <c r="Z22" t="s">
        <v>1789</v>
      </c>
      <c r="AA22" s="8" t="s">
        <v>2412</v>
      </c>
      <c r="AB22" s="4"/>
      <c r="AC22" s="33">
        <v>116</v>
      </c>
      <c r="AD22" s="4" t="s">
        <v>2414</v>
      </c>
      <c r="AE22" s="29">
        <v>116</v>
      </c>
      <c r="AF22" s="4"/>
      <c r="AG22" s="496">
        <v>2009904100</v>
      </c>
      <c r="AH22" s="497">
        <v>20099041</v>
      </c>
      <c r="AI22" s="502" t="s">
        <v>2415</v>
      </c>
      <c r="AJ22" s="314"/>
      <c r="AK22" s="26" t="s">
        <v>2416</v>
      </c>
      <c r="AL22" s="6" t="s">
        <v>2417</v>
      </c>
      <c r="AM22" s="6" t="s">
        <v>1828</v>
      </c>
      <c r="AN22" s="656">
        <v>590</v>
      </c>
      <c r="AO22" s="4"/>
      <c r="AV22" s="42" t="s">
        <v>2418</v>
      </c>
      <c r="AW22" s="53" t="s">
        <v>2353</v>
      </c>
      <c r="AX22" t="s">
        <v>1789</v>
      </c>
      <c r="AY22" s="52" t="s">
        <v>2418</v>
      </c>
      <c r="BA22" s="4"/>
      <c r="BB22" s="328" t="s">
        <v>2419</v>
      </c>
      <c r="BC22" s="329" t="s">
        <v>467</v>
      </c>
      <c r="BD22" s="298"/>
      <c r="BF22" s="313" t="s">
        <v>2420</v>
      </c>
      <c r="BG22" s="314" t="s">
        <v>2240</v>
      </c>
      <c r="BH22" s="315" t="s">
        <v>1803</v>
      </c>
      <c r="BI22" s="57">
        <v>5</v>
      </c>
      <c r="BJ22" s="57">
        <v>15</v>
      </c>
      <c r="BK22" s="316" t="s">
        <v>2421</v>
      </c>
      <c r="BL22">
        <f t="shared" si="0"/>
        <v>0.75</v>
      </c>
      <c r="BN22" s="26" t="s">
        <v>950</v>
      </c>
      <c r="BO22" s="8" t="s">
        <v>2422</v>
      </c>
      <c r="BU22" s="33" t="s">
        <v>2423</v>
      </c>
      <c r="BV22" s="29" t="s">
        <v>2258</v>
      </c>
      <c r="BX22" s="33">
        <v>1967</v>
      </c>
      <c r="BY22" s="29">
        <v>519</v>
      </c>
      <c r="CA22" s="62">
        <v>1983</v>
      </c>
      <c r="CB22" s="343" t="s">
        <v>2424</v>
      </c>
      <c r="CD22" s="303" t="s">
        <v>2425</v>
      </c>
      <c r="CE22" s="298" t="s">
        <v>2426</v>
      </c>
      <c r="CF22" s="373" t="s">
        <v>1778</v>
      </c>
      <c r="CG22" s="57">
        <v>634</v>
      </c>
      <c r="CI22" s="321" t="s">
        <v>2427</v>
      </c>
      <c r="CJ22" s="322" t="s">
        <v>2428</v>
      </c>
      <c r="CK22" s="57" t="s">
        <v>2429</v>
      </c>
      <c r="CL22" s="60" t="s">
        <v>2163</v>
      </c>
      <c r="CO22" s="26" t="s">
        <v>2430</v>
      </c>
      <c r="CP22" t="s">
        <v>2431</v>
      </c>
      <c r="CQ22" s="8" t="s">
        <v>2432</v>
      </c>
      <c r="CS22" s="26" t="s">
        <v>2433</v>
      </c>
      <c r="CT22" s="8" t="s">
        <v>2434</v>
      </c>
      <c r="CV22" s="792" t="s">
        <v>10659</v>
      </c>
      <c r="CW22" s="8" t="s">
        <v>10700</v>
      </c>
      <c r="CZ22" s="26" t="s">
        <v>2435</v>
      </c>
      <c r="DA22" s="8">
        <v>308</v>
      </c>
      <c r="DF22" s="792" t="s">
        <v>10659</v>
      </c>
      <c r="DG22" s="413" t="s">
        <v>1824</v>
      </c>
      <c r="DH22">
        <v>359</v>
      </c>
    </row>
    <row r="23" spans="1:112" ht="13">
      <c r="A23" s="33" t="s">
        <v>2436</v>
      </c>
      <c r="B23" s="4" t="s">
        <v>2437</v>
      </c>
      <c r="C23" s="4">
        <v>445</v>
      </c>
      <c r="D23" s="33" t="s">
        <v>2407</v>
      </c>
      <c r="E23" t="s">
        <v>1467</v>
      </c>
      <c r="F23" s="4"/>
      <c r="G23" s="4"/>
      <c r="H23" s="4"/>
      <c r="I23" s="4"/>
      <c r="K23" s="4"/>
      <c r="L23" s="4"/>
      <c r="N23" s="4"/>
      <c r="O23" s="4"/>
      <c r="P23" s="26" t="s">
        <v>2438</v>
      </c>
      <c r="Q23" s="366" t="s">
        <v>2439</v>
      </c>
      <c r="R23" s="366" t="s">
        <v>2440</v>
      </c>
      <c r="S23" s="29" t="s">
        <v>271</v>
      </c>
      <c r="T23" s="4"/>
      <c r="U23" s="4"/>
      <c r="V23" s="298"/>
      <c r="W23" s="4"/>
      <c r="X23" s="33" t="s">
        <v>2441</v>
      </c>
      <c r="Y23" s="4" t="s">
        <v>2442</v>
      </c>
      <c r="Z23" s="4" t="s">
        <v>1789</v>
      </c>
      <c r="AA23" s="29" t="s">
        <v>2441</v>
      </c>
      <c r="AB23" s="4"/>
      <c r="AC23" s="33">
        <v>111</v>
      </c>
      <c r="AD23" s="4" t="s">
        <v>2443</v>
      </c>
      <c r="AE23" s="29">
        <v>111</v>
      </c>
      <c r="AF23" s="4"/>
      <c r="AG23" s="498" t="s">
        <v>2444</v>
      </c>
      <c r="AH23" s="497">
        <v>20099096</v>
      </c>
      <c r="AI23" s="502" t="s">
        <v>2445</v>
      </c>
      <c r="AJ23" s="314"/>
      <c r="AK23" s="26" t="s">
        <v>2446</v>
      </c>
      <c r="AL23" s="4" t="s">
        <v>2447</v>
      </c>
      <c r="AM23" s="4" t="s">
        <v>1828</v>
      </c>
      <c r="AN23" s="29">
        <v>508</v>
      </c>
      <c r="AO23" s="6"/>
      <c r="AV23" s="42" t="s">
        <v>2448</v>
      </c>
      <c r="AW23" s="53" t="s">
        <v>2449</v>
      </c>
      <c r="AX23" t="s">
        <v>1789</v>
      </c>
      <c r="AY23" s="52" t="s">
        <v>2448</v>
      </c>
      <c r="BA23" s="4"/>
      <c r="BB23" s="328" t="s">
        <v>2450</v>
      </c>
      <c r="BC23" s="329" t="s">
        <v>395</v>
      </c>
      <c r="BD23" s="298"/>
      <c r="BF23" s="313" t="s">
        <v>2451</v>
      </c>
      <c r="BG23" s="314" t="s">
        <v>2240</v>
      </c>
      <c r="BH23" s="315" t="s">
        <v>1803</v>
      </c>
      <c r="BI23" s="57">
        <v>5</v>
      </c>
      <c r="BJ23" s="57">
        <v>20</v>
      </c>
      <c r="BK23" s="316" t="s">
        <v>2452</v>
      </c>
      <c r="BL23">
        <f t="shared" si="0"/>
        <v>1</v>
      </c>
      <c r="BN23" s="26" t="s">
        <v>2453</v>
      </c>
      <c r="BO23" s="8" t="s">
        <v>2454</v>
      </c>
      <c r="BU23" s="33" t="s">
        <v>2455</v>
      </c>
      <c r="BV23" s="29" t="s">
        <v>2456</v>
      </c>
      <c r="BX23" s="33">
        <v>1968</v>
      </c>
      <c r="BY23" s="29">
        <v>520</v>
      </c>
      <c r="CA23" s="62">
        <v>1984</v>
      </c>
      <c r="CB23" s="343" t="s">
        <v>2457</v>
      </c>
      <c r="CD23" s="303" t="s">
        <v>2458</v>
      </c>
      <c r="CE23" s="298" t="s">
        <v>471</v>
      </c>
      <c r="CF23" s="373" t="s">
        <v>471</v>
      </c>
      <c r="CG23" s="57">
        <v>505</v>
      </c>
      <c r="CI23" s="321" t="s">
        <v>2459</v>
      </c>
      <c r="CJ23" s="322" t="s">
        <v>2460</v>
      </c>
      <c r="CK23" s="57" t="s">
        <v>2322</v>
      </c>
      <c r="CL23" s="60" t="s">
        <v>2134</v>
      </c>
      <c r="CO23" s="26" t="s">
        <v>275</v>
      </c>
      <c r="CP23" t="s">
        <v>2461</v>
      </c>
      <c r="CQ23" s="8" t="s">
        <v>2462</v>
      </c>
      <c r="CS23" s="26" t="s">
        <v>2463</v>
      </c>
      <c r="CT23" s="8" t="s">
        <v>2464</v>
      </c>
      <c r="CV23" s="791" t="s">
        <v>10660</v>
      </c>
      <c r="CW23" s="8" t="s">
        <v>10701</v>
      </c>
      <c r="CZ23" s="26" t="s">
        <v>2465</v>
      </c>
      <c r="DA23" s="8">
        <v>309</v>
      </c>
      <c r="DF23" s="791" t="s">
        <v>10660</v>
      </c>
      <c r="DG23" s="413" t="s">
        <v>1824</v>
      </c>
      <c r="DH23">
        <v>301</v>
      </c>
    </row>
    <row r="24" spans="1:112" ht="13">
      <c r="A24" s="33" t="s">
        <v>2466</v>
      </c>
      <c r="B24" s="4" t="s">
        <v>2467</v>
      </c>
      <c r="C24" s="4">
        <v>444</v>
      </c>
      <c r="D24" s="33" t="s">
        <v>2436</v>
      </c>
      <c r="E24" t="s">
        <v>1462</v>
      </c>
      <c r="F24" s="4"/>
      <c r="G24" s="4"/>
      <c r="H24" s="4"/>
      <c r="I24" s="4"/>
      <c r="K24" s="4"/>
      <c r="N24" s="4"/>
      <c r="O24" s="4"/>
      <c r="P24" s="26" t="s">
        <v>2468</v>
      </c>
      <c r="Q24" s="366" t="s">
        <v>2469</v>
      </c>
      <c r="R24" s="366" t="s">
        <v>2064</v>
      </c>
      <c r="S24" s="29" t="s">
        <v>271</v>
      </c>
      <c r="T24" s="4"/>
      <c r="U24" s="4"/>
      <c r="V24" s="298"/>
      <c r="W24" s="4"/>
      <c r="X24" s="33" t="s">
        <v>2470</v>
      </c>
      <c r="Y24" s="4" t="s">
        <v>2471</v>
      </c>
      <c r="Z24" s="4" t="s">
        <v>1789</v>
      </c>
      <c r="AA24" s="29" t="s">
        <v>2470</v>
      </c>
      <c r="AB24" s="4"/>
      <c r="AC24" s="33">
        <v>128</v>
      </c>
      <c r="AD24" s="4" t="s">
        <v>2472</v>
      </c>
      <c r="AE24" s="29">
        <v>128</v>
      </c>
      <c r="AF24" s="4"/>
      <c r="AG24" s="496">
        <v>2103903000</v>
      </c>
      <c r="AH24" s="497">
        <v>21039030</v>
      </c>
      <c r="AI24" s="502" t="s">
        <v>2473</v>
      </c>
      <c r="AJ24" s="314"/>
      <c r="AK24" s="26" t="s">
        <v>2474</v>
      </c>
      <c r="AL24" s="6" t="s">
        <v>2475</v>
      </c>
      <c r="AM24" s="6" t="s">
        <v>1828</v>
      </c>
      <c r="AN24" s="300" t="s">
        <v>1105</v>
      </c>
      <c r="AO24" s="4"/>
      <c r="AV24" s="42" t="s">
        <v>2476</v>
      </c>
      <c r="AW24" s="53" t="s">
        <v>2477</v>
      </c>
      <c r="AX24" t="s">
        <v>1789</v>
      </c>
      <c r="AY24" s="52" t="s">
        <v>2476</v>
      </c>
      <c r="BA24" s="4"/>
      <c r="BB24" s="328" t="s">
        <v>129</v>
      </c>
      <c r="BC24" s="329" t="s">
        <v>805</v>
      </c>
      <c r="BD24" s="298"/>
      <c r="BF24" s="313" t="s">
        <v>2478</v>
      </c>
      <c r="BG24" s="314" t="s">
        <v>2479</v>
      </c>
      <c r="BH24" s="315" t="s">
        <v>1803</v>
      </c>
      <c r="BI24" s="57">
        <v>5</v>
      </c>
      <c r="BJ24" s="57">
        <v>24</v>
      </c>
      <c r="BK24" s="316" t="s">
        <v>2480</v>
      </c>
      <c r="BL24">
        <f t="shared" si="0"/>
        <v>1.2</v>
      </c>
      <c r="BN24" s="26" t="s">
        <v>1328</v>
      </c>
      <c r="BO24" s="8" t="s">
        <v>2481</v>
      </c>
      <c r="BU24" s="33" t="s">
        <v>2482</v>
      </c>
      <c r="BV24" s="29" t="s">
        <v>2483</v>
      </c>
      <c r="BX24" s="33">
        <v>1969</v>
      </c>
      <c r="BY24" s="29">
        <v>521</v>
      </c>
      <c r="CA24" s="62">
        <v>1985</v>
      </c>
      <c r="CB24" s="343" t="s">
        <v>2484</v>
      </c>
      <c r="CD24" s="303" t="s">
        <v>2485</v>
      </c>
      <c r="CE24" s="298" t="s">
        <v>457</v>
      </c>
      <c r="CF24" s="373" t="s">
        <v>457</v>
      </c>
      <c r="CG24" s="57">
        <v>506</v>
      </c>
      <c r="CI24" s="321" t="s">
        <v>2486</v>
      </c>
      <c r="CJ24" s="322" t="s">
        <v>2487</v>
      </c>
      <c r="CK24" s="57" t="s">
        <v>939</v>
      </c>
      <c r="CL24" s="60" t="s">
        <v>2488</v>
      </c>
      <c r="CO24" s="26" t="s">
        <v>2489</v>
      </c>
      <c r="CP24" t="s">
        <v>2490</v>
      </c>
      <c r="CQ24" s="8" t="s">
        <v>2491</v>
      </c>
      <c r="CS24" s="26" t="s">
        <v>2492</v>
      </c>
      <c r="CT24" s="8" t="s">
        <v>2493</v>
      </c>
      <c r="CV24" s="792" t="s">
        <v>10661</v>
      </c>
      <c r="CW24" s="8" t="s">
        <v>10702</v>
      </c>
      <c r="CZ24" s="26" t="s">
        <v>2494</v>
      </c>
      <c r="DA24" s="8">
        <v>310</v>
      </c>
      <c r="DF24" s="792" t="s">
        <v>10661</v>
      </c>
      <c r="DG24" s="413" t="s">
        <v>1824</v>
      </c>
      <c r="DH24">
        <v>314</v>
      </c>
    </row>
    <row r="25" spans="1:112" ht="13.5" thickBot="1">
      <c r="A25" s="306" t="s">
        <v>2036</v>
      </c>
      <c r="B25" t="s">
        <v>2495</v>
      </c>
      <c r="C25" s="305">
        <v>431</v>
      </c>
      <c r="D25" s="33" t="s">
        <v>2466</v>
      </c>
      <c r="E25" t="s">
        <v>1437</v>
      </c>
      <c r="F25" s="4"/>
      <c r="G25" s="4"/>
      <c r="H25" s="4"/>
      <c r="I25" s="4"/>
      <c r="K25" s="4"/>
      <c r="L25" s="4"/>
      <c r="N25" s="4"/>
      <c r="O25" s="4"/>
      <c r="P25" s="26" t="s">
        <v>273</v>
      </c>
      <c r="Q25" s="366" t="s">
        <v>293</v>
      </c>
      <c r="R25" s="366" t="s">
        <v>2496</v>
      </c>
      <c r="S25" s="29" t="s">
        <v>271</v>
      </c>
      <c r="T25" s="4"/>
      <c r="U25" s="4"/>
      <c r="V25" s="298"/>
      <c r="W25" s="4"/>
      <c r="X25" s="26" t="s">
        <v>2497</v>
      </c>
      <c r="Y25" t="s">
        <v>2498</v>
      </c>
      <c r="Z25" t="s">
        <v>1789</v>
      </c>
      <c r="AA25" s="8" t="s">
        <v>2497</v>
      </c>
      <c r="AB25" s="4"/>
      <c r="AC25" s="33">
        <v>131</v>
      </c>
      <c r="AD25" s="4" t="s">
        <v>2499</v>
      </c>
      <c r="AE25" s="29">
        <v>131</v>
      </c>
      <c r="AF25" s="4"/>
      <c r="AG25" s="496">
        <v>2106905900</v>
      </c>
      <c r="AH25" s="497">
        <v>21069059</v>
      </c>
      <c r="AI25" s="502" t="s">
        <v>2500</v>
      </c>
      <c r="AJ25" s="314"/>
      <c r="AK25" s="26" t="s">
        <v>2501</v>
      </c>
      <c r="AL25" s="4" t="s">
        <v>2502</v>
      </c>
      <c r="AM25" s="4" t="s">
        <v>1828</v>
      </c>
      <c r="AN25" s="29">
        <v>507</v>
      </c>
      <c r="AO25" s="6"/>
      <c r="AV25" s="42" t="s">
        <v>2503</v>
      </c>
      <c r="AW25" s="51" t="s">
        <v>2504</v>
      </c>
      <c r="AX25" t="s">
        <v>1789</v>
      </c>
      <c r="AY25" s="52" t="s">
        <v>2503</v>
      </c>
      <c r="BB25" s="330" t="s">
        <v>2505</v>
      </c>
      <c r="BC25" s="331" t="s">
        <v>878</v>
      </c>
      <c r="BF25" s="313" t="s">
        <v>2506</v>
      </c>
      <c r="BG25" s="314" t="s">
        <v>2240</v>
      </c>
      <c r="BH25" s="314" t="s">
        <v>1803</v>
      </c>
      <c r="BI25" s="57">
        <v>5</v>
      </c>
      <c r="BJ25" s="57">
        <v>48</v>
      </c>
      <c r="BK25" s="316" t="s">
        <v>2507</v>
      </c>
      <c r="BL25">
        <f t="shared" si="0"/>
        <v>2.4</v>
      </c>
      <c r="BN25" s="26" t="s">
        <v>982</v>
      </c>
      <c r="BO25" s="8" t="s">
        <v>2508</v>
      </c>
      <c r="BU25" s="33" t="s">
        <v>2509</v>
      </c>
      <c r="BV25" s="29" t="s">
        <v>2510</v>
      </c>
      <c r="BX25" s="33">
        <v>1970</v>
      </c>
      <c r="BY25" s="29">
        <v>522</v>
      </c>
      <c r="CA25" s="62">
        <v>1986</v>
      </c>
      <c r="CB25" s="343" t="s">
        <v>2511</v>
      </c>
      <c r="CD25" s="303" t="s">
        <v>2512</v>
      </c>
      <c r="CE25" s="57" t="s">
        <v>410</v>
      </c>
      <c r="CF25" s="373" t="s">
        <v>1778</v>
      </c>
      <c r="CG25" s="373" t="s">
        <v>1778</v>
      </c>
      <c r="CI25" s="321" t="s">
        <v>2513</v>
      </c>
      <c r="CJ25" s="322" t="s">
        <v>2514</v>
      </c>
      <c r="CK25" s="57" t="s">
        <v>2515</v>
      </c>
      <c r="CL25" s="60" t="s">
        <v>2516</v>
      </c>
      <c r="CO25" s="26" t="s">
        <v>2517</v>
      </c>
      <c r="CP25" t="s">
        <v>2518</v>
      </c>
      <c r="CQ25" s="8" t="s">
        <v>2519</v>
      </c>
      <c r="CS25" s="26" t="s">
        <v>2520</v>
      </c>
      <c r="CT25" s="8" t="s">
        <v>2521</v>
      </c>
      <c r="CV25" s="791" t="s">
        <v>10662</v>
      </c>
      <c r="CW25" s="8" t="s">
        <v>10703</v>
      </c>
      <c r="CZ25" s="27" t="s">
        <v>2522</v>
      </c>
      <c r="DA25" s="9">
        <v>311</v>
      </c>
      <c r="DF25" s="791" t="s">
        <v>10662</v>
      </c>
      <c r="DG25" s="413" t="s">
        <v>1824</v>
      </c>
      <c r="DH25">
        <v>354</v>
      </c>
    </row>
    <row r="26" spans="1:112" ht="13">
      <c r="A26" s="33" t="s">
        <v>2523</v>
      </c>
      <c r="B26" s="4" t="s">
        <v>2524</v>
      </c>
      <c r="C26" s="4" t="s">
        <v>1825</v>
      </c>
      <c r="D26" s="33" t="s">
        <v>2036</v>
      </c>
      <c r="E26" t="s">
        <v>1427</v>
      </c>
      <c r="F26" s="4"/>
      <c r="G26" s="4"/>
      <c r="H26" s="4"/>
      <c r="I26" s="4"/>
      <c r="K26" s="4"/>
      <c r="L26" s="4"/>
      <c r="M26" s="4"/>
      <c r="N26" s="4"/>
      <c r="O26" s="4"/>
      <c r="P26" s="26" t="s">
        <v>2525</v>
      </c>
      <c r="Q26" s="366" t="s">
        <v>2526</v>
      </c>
      <c r="R26" s="366" t="s">
        <v>841</v>
      </c>
      <c r="S26" s="29" t="s">
        <v>1935</v>
      </c>
      <c r="T26" s="4"/>
      <c r="U26" s="4"/>
      <c r="V26" s="298"/>
      <c r="W26" s="4"/>
      <c r="X26" s="26" t="s">
        <v>2527</v>
      </c>
      <c r="Y26" t="s">
        <v>2528</v>
      </c>
      <c r="Z26" t="s">
        <v>1789</v>
      </c>
      <c r="AA26" s="8" t="s">
        <v>2527</v>
      </c>
      <c r="AB26" s="4"/>
      <c r="AC26" s="33">
        <v>124</v>
      </c>
      <c r="AD26" s="4" t="s">
        <v>2529</v>
      </c>
      <c r="AE26" s="29">
        <v>124</v>
      </c>
      <c r="AF26" s="4"/>
      <c r="AG26" s="496">
        <v>2106905910</v>
      </c>
      <c r="AH26" s="497">
        <v>21069059</v>
      </c>
      <c r="AI26" s="502" t="s">
        <v>2530</v>
      </c>
      <c r="AJ26" s="314"/>
      <c r="AK26" s="26" t="s">
        <v>1941</v>
      </c>
      <c r="AL26" s="4" t="s">
        <v>1942</v>
      </c>
      <c r="AM26" s="4" t="s">
        <v>1828</v>
      </c>
      <c r="AN26" s="29">
        <v>509</v>
      </c>
      <c r="AO26" s="4"/>
      <c r="AV26" s="42" t="s">
        <v>2531</v>
      </c>
      <c r="AW26" s="51" t="s">
        <v>2532</v>
      </c>
      <c r="AX26" t="s">
        <v>1789</v>
      </c>
      <c r="AY26" s="52" t="s">
        <v>2531</v>
      </c>
      <c r="BF26" s="313" t="s">
        <v>2533</v>
      </c>
      <c r="BG26" s="314" t="s">
        <v>2240</v>
      </c>
      <c r="BH26" s="315" t="s">
        <v>1803</v>
      </c>
      <c r="BI26" s="57">
        <v>5</v>
      </c>
      <c r="BJ26" s="57">
        <v>50</v>
      </c>
      <c r="BK26" s="316" t="s">
        <v>2534</v>
      </c>
      <c r="BL26">
        <f t="shared" si="0"/>
        <v>2.5</v>
      </c>
      <c r="BN26" s="26" t="s">
        <v>2535</v>
      </c>
      <c r="BO26" s="8" t="s">
        <v>2536</v>
      </c>
      <c r="BU26" s="33" t="s">
        <v>2537</v>
      </c>
      <c r="BV26" s="29" t="s">
        <v>2538</v>
      </c>
      <c r="BX26" s="33">
        <v>1971</v>
      </c>
      <c r="BY26" s="29">
        <v>523</v>
      </c>
      <c r="CA26" s="62">
        <v>1987</v>
      </c>
      <c r="CB26" s="343" t="s">
        <v>2539</v>
      </c>
      <c r="CD26" s="303" t="s">
        <v>2540</v>
      </c>
      <c r="CE26" s="57" t="s">
        <v>2541</v>
      </c>
      <c r="CF26" s="373" t="s">
        <v>1778</v>
      </c>
      <c r="CG26" s="373" t="s">
        <v>1778</v>
      </c>
      <c r="CI26" s="321" t="s">
        <v>525</v>
      </c>
      <c r="CJ26" s="322" t="s">
        <v>1877</v>
      </c>
      <c r="CK26" s="57" t="s">
        <v>524</v>
      </c>
      <c r="CL26" s="60" t="s">
        <v>2542</v>
      </c>
      <c r="CO26" s="26" t="s">
        <v>2543</v>
      </c>
      <c r="CP26" t="s">
        <v>2544</v>
      </c>
      <c r="CQ26" s="8" t="s">
        <v>2545</v>
      </c>
      <c r="CS26" s="26" t="s">
        <v>2546</v>
      </c>
      <c r="CT26" s="8" t="s">
        <v>2547</v>
      </c>
      <c r="CV26" s="792" t="s">
        <v>10663</v>
      </c>
      <c r="CW26" s="8" t="s">
        <v>10704</v>
      </c>
      <c r="DF26" s="792" t="s">
        <v>10663</v>
      </c>
      <c r="DG26" s="413" t="s">
        <v>1824</v>
      </c>
      <c r="DH26">
        <v>324</v>
      </c>
    </row>
    <row r="27" spans="1:112" ht="13">
      <c r="A27" s="33" t="s">
        <v>2548</v>
      </c>
      <c r="B27" s="4" t="s">
        <v>2549</v>
      </c>
      <c r="C27" s="4">
        <v>407</v>
      </c>
      <c r="D27" s="33" t="s">
        <v>2523</v>
      </c>
      <c r="E27" t="s">
        <v>1450</v>
      </c>
      <c r="F27" s="4"/>
      <c r="G27" s="4"/>
      <c r="H27" s="4"/>
      <c r="I27" s="4"/>
      <c r="K27" s="4"/>
      <c r="L27" s="4"/>
      <c r="M27" s="4"/>
      <c r="N27" s="4"/>
      <c r="O27" s="4"/>
      <c r="P27" s="26" t="s">
        <v>2550</v>
      </c>
      <c r="Q27" s="366" t="s">
        <v>2551</v>
      </c>
      <c r="R27" s="366" t="s">
        <v>934</v>
      </c>
      <c r="S27" s="29" t="s">
        <v>1935</v>
      </c>
      <c r="T27" s="4"/>
      <c r="U27" s="4"/>
      <c r="V27" s="298"/>
      <c r="W27" s="4"/>
      <c r="X27" s="26" t="s">
        <v>2552</v>
      </c>
      <c r="Y27" t="s">
        <v>2553</v>
      </c>
      <c r="Z27" t="s">
        <v>1789</v>
      </c>
      <c r="AA27" s="8" t="s">
        <v>2552</v>
      </c>
      <c r="AB27" s="4"/>
      <c r="AC27" s="33">
        <v>126</v>
      </c>
      <c r="AD27" s="4" t="s">
        <v>2554</v>
      </c>
      <c r="AE27" s="29">
        <v>126</v>
      </c>
      <c r="AF27" s="4"/>
      <c r="AG27" s="499" t="s">
        <v>2555</v>
      </c>
      <c r="AH27" s="500">
        <v>22011000</v>
      </c>
      <c r="AI27" s="502" t="s">
        <v>2556</v>
      </c>
      <c r="AJ27" s="314"/>
      <c r="AK27" s="26" t="s">
        <v>2557</v>
      </c>
      <c r="AL27" s="4" t="s">
        <v>1879</v>
      </c>
      <c r="AM27" s="4" t="s">
        <v>1866</v>
      </c>
      <c r="AN27" s="29" t="s">
        <v>2558</v>
      </c>
      <c r="AO27" s="4"/>
      <c r="AV27" s="42" t="s">
        <v>2559</v>
      </c>
      <c r="AW27" t="s">
        <v>2560</v>
      </c>
      <c r="AX27" t="s">
        <v>1789</v>
      </c>
      <c r="AY27" s="52" t="s">
        <v>2559</v>
      </c>
      <c r="BF27" s="313" t="s">
        <v>2561</v>
      </c>
      <c r="BG27" s="314" t="s">
        <v>2240</v>
      </c>
      <c r="BH27" s="315" t="s">
        <v>1803</v>
      </c>
      <c r="BI27" s="57">
        <v>5</v>
      </c>
      <c r="BJ27" s="57">
        <v>60</v>
      </c>
      <c r="BK27" s="316" t="s">
        <v>2562</v>
      </c>
      <c r="BL27">
        <f t="shared" si="0"/>
        <v>3</v>
      </c>
      <c r="BN27" s="26" t="s">
        <v>2563</v>
      </c>
      <c r="BO27" s="8" t="s">
        <v>2564</v>
      </c>
      <c r="BU27" s="33" t="s">
        <v>2565</v>
      </c>
      <c r="BV27" s="29" t="s">
        <v>2566</v>
      </c>
      <c r="BX27" s="33">
        <v>1972</v>
      </c>
      <c r="BY27" s="29">
        <v>524</v>
      </c>
      <c r="CA27" s="62">
        <v>1988</v>
      </c>
      <c r="CB27" s="343" t="s">
        <v>2567</v>
      </c>
      <c r="CD27" s="303" t="s">
        <v>2568</v>
      </c>
      <c r="CE27" s="298" t="s">
        <v>2569</v>
      </c>
      <c r="CF27" s="373" t="s">
        <v>2569</v>
      </c>
      <c r="CG27" s="57" t="s">
        <v>2569</v>
      </c>
      <c r="CI27" s="321" t="s">
        <v>2570</v>
      </c>
      <c r="CJ27" s="322" t="s">
        <v>2571</v>
      </c>
      <c r="CK27" s="57" t="s">
        <v>1877</v>
      </c>
      <c r="CL27" s="60" t="s">
        <v>2572</v>
      </c>
      <c r="CO27" s="26" t="s">
        <v>2573</v>
      </c>
      <c r="CP27" t="s">
        <v>2574</v>
      </c>
      <c r="CQ27" s="8" t="s">
        <v>2156</v>
      </c>
      <c r="CS27" s="26" t="s">
        <v>2575</v>
      </c>
      <c r="CT27" s="8" t="s">
        <v>2576</v>
      </c>
      <c r="CV27" s="791" t="s">
        <v>10664</v>
      </c>
      <c r="CW27" s="8" t="s">
        <v>10705</v>
      </c>
      <c r="DF27" s="791" t="s">
        <v>10664</v>
      </c>
      <c r="DG27" s="413" t="s">
        <v>1824</v>
      </c>
      <c r="DH27">
        <v>359</v>
      </c>
    </row>
    <row r="28" spans="1:112" ht="13.5" thickBot="1">
      <c r="A28" s="33" t="s">
        <v>2577</v>
      </c>
      <c r="B28" s="4" t="s">
        <v>2578</v>
      </c>
      <c r="C28" s="4">
        <v>446</v>
      </c>
      <c r="D28" s="33" t="s">
        <v>2548</v>
      </c>
      <c r="E28" t="s">
        <v>1432</v>
      </c>
      <c r="F28" s="4"/>
      <c r="G28" s="4"/>
      <c r="H28" s="4"/>
      <c r="I28" s="4"/>
      <c r="K28" s="4"/>
      <c r="L28" s="4"/>
      <c r="N28" s="4"/>
      <c r="O28" s="4"/>
      <c r="P28" s="26" t="s">
        <v>2579</v>
      </c>
      <c r="Q28" s="366" t="s">
        <v>1973</v>
      </c>
      <c r="R28" s="366" t="s">
        <v>2580</v>
      </c>
      <c r="S28" s="29" t="s">
        <v>1935</v>
      </c>
      <c r="T28" s="4"/>
      <c r="U28" s="4"/>
      <c r="V28" s="298"/>
      <c r="W28" s="4"/>
      <c r="X28" s="33" t="s">
        <v>2158</v>
      </c>
      <c r="Y28" s="4" t="s">
        <v>2581</v>
      </c>
      <c r="Z28" s="4" t="s">
        <v>1789</v>
      </c>
      <c r="AA28" s="29" t="s">
        <v>2158</v>
      </c>
      <c r="AB28" s="4"/>
      <c r="AC28" s="33">
        <v>132</v>
      </c>
      <c r="AD28" s="4" t="s">
        <v>2582</v>
      </c>
      <c r="AE28" s="29">
        <v>132</v>
      </c>
      <c r="AF28" s="4"/>
      <c r="AG28" s="496">
        <v>2201101100</v>
      </c>
      <c r="AH28" s="497">
        <v>22011011</v>
      </c>
      <c r="AI28" s="502" t="s">
        <v>2583</v>
      </c>
      <c r="AJ28" s="314"/>
      <c r="AK28" s="26" t="s">
        <v>2584</v>
      </c>
      <c r="AL28" s="4" t="s">
        <v>2585</v>
      </c>
      <c r="AM28" s="4" t="s">
        <v>1866</v>
      </c>
      <c r="AN28" s="29">
        <v>545</v>
      </c>
      <c r="AO28" s="4"/>
      <c r="AV28" s="42" t="s">
        <v>2586</v>
      </c>
      <c r="AW28" t="s">
        <v>2587</v>
      </c>
      <c r="AX28" t="s">
        <v>1789</v>
      </c>
      <c r="AY28" s="52" t="s">
        <v>2586</v>
      </c>
      <c r="BF28" s="313" t="s">
        <v>2588</v>
      </c>
      <c r="BG28" s="314" t="s">
        <v>2240</v>
      </c>
      <c r="BH28" s="315" t="s">
        <v>1803</v>
      </c>
      <c r="BI28" s="57">
        <v>5</v>
      </c>
      <c r="BJ28" s="57">
        <v>72</v>
      </c>
      <c r="BK28" s="316" t="s">
        <v>2589</v>
      </c>
      <c r="BL28">
        <f t="shared" si="0"/>
        <v>3.6</v>
      </c>
      <c r="BN28" s="26" t="s">
        <v>985</v>
      </c>
      <c r="BO28" s="8" t="s">
        <v>2590</v>
      </c>
      <c r="BU28" s="33" t="s">
        <v>2591</v>
      </c>
      <c r="BV28" s="29" t="s">
        <v>2592</v>
      </c>
      <c r="BX28" s="33">
        <v>1973</v>
      </c>
      <c r="BY28" s="29">
        <v>525</v>
      </c>
      <c r="CA28" s="62">
        <v>1989</v>
      </c>
      <c r="CB28" s="343" t="s">
        <v>2593</v>
      </c>
      <c r="CD28" s="303" t="s">
        <v>2594</v>
      </c>
      <c r="CE28" s="57" t="s">
        <v>2595</v>
      </c>
      <c r="CF28" s="373" t="s">
        <v>1778</v>
      </c>
      <c r="CG28" s="373" t="s">
        <v>1778</v>
      </c>
      <c r="CI28" s="321" t="s">
        <v>2596</v>
      </c>
      <c r="CJ28" s="322" t="s">
        <v>2597</v>
      </c>
      <c r="CK28" s="57" t="s">
        <v>2514</v>
      </c>
      <c r="CL28" s="60" t="s">
        <v>1778</v>
      </c>
      <c r="CO28" s="26" t="s">
        <v>2598</v>
      </c>
      <c r="CP28" t="s">
        <v>2599</v>
      </c>
      <c r="CQ28" s="8" t="s">
        <v>2065</v>
      </c>
      <c r="CS28" s="26" t="s">
        <v>2600</v>
      </c>
      <c r="CT28" s="8" t="s">
        <v>2601</v>
      </c>
      <c r="CV28" s="792" t="s">
        <v>10665</v>
      </c>
      <c r="CW28" s="8" t="s">
        <v>10706</v>
      </c>
      <c r="DF28" s="792" t="s">
        <v>10665</v>
      </c>
      <c r="DG28" s="414" t="s">
        <v>1824</v>
      </c>
      <c r="DH28">
        <v>334</v>
      </c>
    </row>
    <row r="29" spans="1:112" ht="13">
      <c r="A29" s="33" t="s">
        <v>2602</v>
      </c>
      <c r="B29" s="4" t="s">
        <v>2603</v>
      </c>
      <c r="C29" s="4">
        <v>473</v>
      </c>
      <c r="D29" s="33" t="s">
        <v>2577</v>
      </c>
      <c r="E29" t="s">
        <v>1453</v>
      </c>
      <c r="F29" s="4"/>
      <c r="G29" s="4"/>
      <c r="H29" s="4"/>
      <c r="I29" s="4"/>
      <c r="K29" s="4"/>
      <c r="L29" s="4"/>
      <c r="N29" s="4"/>
      <c r="O29" s="4"/>
      <c r="P29" s="26" t="s">
        <v>2604</v>
      </c>
      <c r="Q29" s="366" t="s">
        <v>2605</v>
      </c>
      <c r="R29" s="366" t="s">
        <v>2429</v>
      </c>
      <c r="S29" s="29" t="s">
        <v>1935</v>
      </c>
      <c r="T29" s="4"/>
      <c r="U29" s="4"/>
      <c r="V29" s="298"/>
      <c r="W29" s="4"/>
      <c r="X29" s="33" t="s">
        <v>2606</v>
      </c>
      <c r="Y29" s="4" t="s">
        <v>2607</v>
      </c>
      <c r="Z29" s="4" t="s">
        <v>1789</v>
      </c>
      <c r="AA29" s="29" t="s">
        <v>2606</v>
      </c>
      <c r="AB29" s="4"/>
      <c r="AC29" s="33">
        <v>127</v>
      </c>
      <c r="AD29" s="4" t="s">
        <v>2608</v>
      </c>
      <c r="AE29" s="29">
        <v>127</v>
      </c>
      <c r="AF29" s="4"/>
      <c r="AG29" s="496">
        <v>2201101900</v>
      </c>
      <c r="AH29" s="497">
        <v>22011019</v>
      </c>
      <c r="AI29" s="502" t="s">
        <v>2609</v>
      </c>
      <c r="AJ29" s="314"/>
      <c r="AK29" s="26" t="s">
        <v>2610</v>
      </c>
      <c r="AL29" s="4" t="s">
        <v>1986</v>
      </c>
      <c r="AM29" s="4" t="s">
        <v>1866</v>
      </c>
      <c r="AN29" s="29" t="s">
        <v>1891</v>
      </c>
      <c r="AO29" s="4"/>
      <c r="AV29" s="42" t="s">
        <v>2611</v>
      </c>
      <c r="AW29" t="s">
        <v>2612</v>
      </c>
      <c r="AX29" t="s">
        <v>1789</v>
      </c>
      <c r="AY29" s="52" t="s">
        <v>2611</v>
      </c>
      <c r="BF29" s="313" t="s">
        <v>2613</v>
      </c>
      <c r="BG29" s="314" t="s">
        <v>2240</v>
      </c>
      <c r="BH29" s="315" t="s">
        <v>1803</v>
      </c>
      <c r="BI29" s="57">
        <v>5</v>
      </c>
      <c r="BJ29" s="57">
        <v>96</v>
      </c>
      <c r="BK29" s="316" t="s">
        <v>2614</v>
      </c>
      <c r="BL29">
        <f t="shared" si="0"/>
        <v>4.8</v>
      </c>
      <c r="BN29" s="26" t="s">
        <v>2615</v>
      </c>
      <c r="BO29" s="8" t="s">
        <v>1794</v>
      </c>
      <c r="BU29" s="33" t="s">
        <v>2616</v>
      </c>
      <c r="BV29" s="29" t="s">
        <v>2617</v>
      </c>
      <c r="BX29" s="33">
        <v>1974</v>
      </c>
      <c r="BY29" s="29">
        <v>526</v>
      </c>
      <c r="CA29" s="62">
        <v>1990</v>
      </c>
      <c r="CB29" s="343" t="s">
        <v>2618</v>
      </c>
      <c r="CD29" s="303" t="s">
        <v>2619</v>
      </c>
      <c r="CE29" s="298" t="s">
        <v>1839</v>
      </c>
      <c r="CF29" s="373" t="s">
        <v>1839</v>
      </c>
      <c r="CG29" s="57">
        <v>507</v>
      </c>
      <c r="CI29" s="321" t="s">
        <v>2620</v>
      </c>
      <c r="CJ29" s="322" t="s">
        <v>2621</v>
      </c>
      <c r="CK29" s="57" t="s">
        <v>1800</v>
      </c>
      <c r="CL29" s="60" t="s">
        <v>1778</v>
      </c>
      <c r="CO29" s="26" t="s">
        <v>2622</v>
      </c>
      <c r="CP29" t="s">
        <v>2623</v>
      </c>
      <c r="CQ29" s="8" t="s">
        <v>1938</v>
      </c>
      <c r="CS29" s="26" t="s">
        <v>2624</v>
      </c>
      <c r="CT29" s="8" t="s">
        <v>2625</v>
      </c>
      <c r="CV29" s="791" t="s">
        <v>10666</v>
      </c>
      <c r="CW29" s="8" t="s">
        <v>10707</v>
      </c>
      <c r="DF29" s="791" t="s">
        <v>10666</v>
      </c>
      <c r="DG29" s="405"/>
      <c r="DH29">
        <v>344</v>
      </c>
    </row>
    <row r="30" spans="1:112" ht="13">
      <c r="A30" s="33" t="s">
        <v>2626</v>
      </c>
      <c r="B30" s="4" t="s">
        <v>2627</v>
      </c>
      <c r="C30" s="4">
        <v>485</v>
      </c>
      <c r="D30" s="33" t="s">
        <v>2602</v>
      </c>
      <c r="E30" t="s">
        <v>1451</v>
      </c>
      <c r="F30" s="4"/>
      <c r="G30" s="4"/>
      <c r="H30" s="4"/>
      <c r="I30" s="4"/>
      <c r="K30" s="39"/>
      <c r="L30" s="4"/>
      <c r="M30" s="4"/>
      <c r="N30" s="4"/>
      <c r="O30" s="4"/>
      <c r="P30" s="26" t="s">
        <v>2628</v>
      </c>
      <c r="Q30" s="366" t="s">
        <v>2629</v>
      </c>
      <c r="R30" s="366" t="s">
        <v>2630</v>
      </c>
      <c r="S30" s="29" t="s">
        <v>1935</v>
      </c>
      <c r="T30" s="4"/>
      <c r="U30" s="4"/>
      <c r="V30" s="298"/>
      <c r="W30" s="4"/>
      <c r="X30" s="33" t="s">
        <v>2631</v>
      </c>
      <c r="Y30" s="39" t="s">
        <v>2632</v>
      </c>
      <c r="Z30" s="4" t="s">
        <v>1789</v>
      </c>
      <c r="AA30" s="29" t="s">
        <v>2631</v>
      </c>
      <c r="AB30" s="4"/>
      <c r="AC30" s="33">
        <v>120</v>
      </c>
      <c r="AD30" s="4" t="s">
        <v>2633</v>
      </c>
      <c r="AE30" s="29">
        <v>120</v>
      </c>
      <c r="AF30" s="4"/>
      <c r="AG30" s="496">
        <v>2201109000</v>
      </c>
      <c r="AH30" s="497">
        <v>22011090</v>
      </c>
      <c r="AI30" s="502" t="s">
        <v>2634</v>
      </c>
      <c r="AJ30" s="314"/>
      <c r="AK30" s="26" t="s">
        <v>2635</v>
      </c>
      <c r="AL30" s="4" t="s">
        <v>2087</v>
      </c>
      <c r="AM30" s="4" t="s">
        <v>1866</v>
      </c>
      <c r="AN30" s="29" t="s">
        <v>551</v>
      </c>
      <c r="AO30" s="4"/>
      <c r="AV30" s="42" t="s">
        <v>2636</v>
      </c>
      <c r="AW30" t="s">
        <v>2637</v>
      </c>
      <c r="AX30" t="s">
        <v>1789</v>
      </c>
      <c r="AY30" s="52" t="s">
        <v>2636</v>
      </c>
      <c r="BF30" s="313" t="s">
        <v>2638</v>
      </c>
      <c r="BG30" s="314" t="s">
        <v>2240</v>
      </c>
      <c r="BH30" s="314" t="s">
        <v>1803</v>
      </c>
      <c r="BI30" s="57">
        <v>5</v>
      </c>
      <c r="BJ30" s="57">
        <v>120</v>
      </c>
      <c r="BK30" s="316" t="s">
        <v>2079</v>
      </c>
      <c r="BL30">
        <f t="shared" si="0"/>
        <v>6</v>
      </c>
      <c r="BN30" s="26" t="s">
        <v>2639</v>
      </c>
      <c r="BO30" s="8" t="s">
        <v>2640</v>
      </c>
      <c r="BU30" s="33" t="s">
        <v>2641</v>
      </c>
      <c r="BV30" s="29" t="s">
        <v>2642</v>
      </c>
      <c r="BX30" s="33">
        <v>1975</v>
      </c>
      <c r="BY30" s="29">
        <v>527</v>
      </c>
      <c r="CA30" s="62">
        <v>1991</v>
      </c>
      <c r="CB30" s="343" t="s">
        <v>2643</v>
      </c>
      <c r="CD30" s="303" t="s">
        <v>2644</v>
      </c>
      <c r="CE30" s="57" t="s">
        <v>2645</v>
      </c>
      <c r="CF30" s="57" t="s">
        <v>2645</v>
      </c>
      <c r="CG30" s="57">
        <v>594</v>
      </c>
      <c r="CI30" s="321" t="s">
        <v>2646</v>
      </c>
      <c r="CJ30" s="322" t="s">
        <v>2647</v>
      </c>
      <c r="CK30" s="57" t="s">
        <v>828</v>
      </c>
      <c r="CL30" s="60" t="s">
        <v>1778</v>
      </c>
      <c r="CO30" s="26" t="s">
        <v>2648</v>
      </c>
      <c r="CP30" t="s">
        <v>2649</v>
      </c>
      <c r="CQ30" s="8" t="s">
        <v>2036</v>
      </c>
      <c r="CS30" s="26" t="s">
        <v>2650</v>
      </c>
      <c r="CT30" s="8" t="s">
        <v>2651</v>
      </c>
      <c r="CV30" s="792" t="s">
        <v>10667</v>
      </c>
      <c r="CW30" s="8" t="s">
        <v>10708</v>
      </c>
      <c r="DF30" s="792" t="s">
        <v>10667</v>
      </c>
      <c r="DG30" s="405"/>
      <c r="DH30">
        <v>315</v>
      </c>
    </row>
    <row r="31" spans="1:112" ht="13">
      <c r="A31" s="33" t="s">
        <v>2652</v>
      </c>
      <c r="B31" s="4" t="s">
        <v>2653</v>
      </c>
      <c r="C31" s="4">
        <v>485</v>
      </c>
      <c r="D31" s="33" t="s">
        <v>2626</v>
      </c>
      <c r="E31" t="s">
        <v>1484</v>
      </c>
      <c r="F31" s="4"/>
      <c r="G31" s="4"/>
      <c r="H31" s="4"/>
      <c r="I31" s="4"/>
      <c r="K31" s="39"/>
      <c r="L31" s="4"/>
      <c r="N31" s="4"/>
      <c r="O31" s="4"/>
      <c r="P31" s="26" t="s">
        <v>2654</v>
      </c>
      <c r="Q31" s="366" t="s">
        <v>2655</v>
      </c>
      <c r="R31" s="366" t="s">
        <v>551</v>
      </c>
      <c r="S31" s="29" t="s">
        <v>1935</v>
      </c>
      <c r="T31" s="4"/>
      <c r="U31" s="4"/>
      <c r="V31" s="298"/>
      <c r="W31" s="4"/>
      <c r="X31" s="26" t="s">
        <v>2656</v>
      </c>
      <c r="Y31" t="s">
        <v>2657</v>
      </c>
      <c r="Z31" t="s">
        <v>1789</v>
      </c>
      <c r="AA31" s="8" t="s">
        <v>2656</v>
      </c>
      <c r="AB31" s="4"/>
      <c r="AC31" s="33">
        <v>138</v>
      </c>
      <c r="AD31" s="4" t="s">
        <v>2658</v>
      </c>
      <c r="AE31" s="29">
        <v>138</v>
      </c>
      <c r="AF31" s="4"/>
      <c r="AG31" s="499" t="s">
        <v>2659</v>
      </c>
      <c r="AH31" s="497">
        <v>22012190</v>
      </c>
      <c r="AI31" s="502" t="s">
        <v>2660</v>
      </c>
      <c r="AJ31" s="314"/>
      <c r="AK31" s="26" t="s">
        <v>2661</v>
      </c>
      <c r="AL31" s="4" t="s">
        <v>2116</v>
      </c>
      <c r="AM31" s="4" t="s">
        <v>1866</v>
      </c>
      <c r="AN31" s="29">
        <v>534</v>
      </c>
      <c r="AO31" s="4"/>
      <c r="AV31" s="42" t="s">
        <v>2662</v>
      </c>
      <c r="AW31" t="s">
        <v>2663</v>
      </c>
      <c r="AX31" t="s">
        <v>1789</v>
      </c>
      <c r="AY31" s="52" t="s">
        <v>2662</v>
      </c>
      <c r="BF31" s="313" t="s">
        <v>2664</v>
      </c>
      <c r="BG31" s="314" t="s">
        <v>2240</v>
      </c>
      <c r="BH31" s="315" t="s">
        <v>1803</v>
      </c>
      <c r="BI31" s="57">
        <v>5</v>
      </c>
      <c r="BJ31" s="57">
        <v>180</v>
      </c>
      <c r="BK31" s="316" t="s">
        <v>2665</v>
      </c>
      <c r="BL31">
        <f t="shared" si="0"/>
        <v>9</v>
      </c>
      <c r="BN31" s="26" t="s">
        <v>1010</v>
      </c>
      <c r="BO31" s="8" t="s">
        <v>2666</v>
      </c>
      <c r="BU31" s="33" t="s">
        <v>2667</v>
      </c>
      <c r="BV31" s="29" t="s">
        <v>2668</v>
      </c>
      <c r="BX31" s="33">
        <v>1976</v>
      </c>
      <c r="BY31" s="29">
        <v>528</v>
      </c>
      <c r="CA31" s="62">
        <v>1992</v>
      </c>
      <c r="CB31" s="343" t="s">
        <v>2669</v>
      </c>
      <c r="CD31" s="303" t="s">
        <v>2670</v>
      </c>
      <c r="CE31" s="298" t="s">
        <v>1956</v>
      </c>
      <c r="CF31" s="373" t="s">
        <v>1956</v>
      </c>
      <c r="CG31" s="57">
        <v>508</v>
      </c>
      <c r="CI31" s="321" t="s">
        <v>535</v>
      </c>
      <c r="CJ31" s="322" t="s">
        <v>2671</v>
      </c>
      <c r="CK31" s="57" t="s">
        <v>534</v>
      </c>
      <c r="CL31" s="60" t="s">
        <v>2672</v>
      </c>
      <c r="CO31" s="26" t="s">
        <v>2673</v>
      </c>
      <c r="CP31" t="s">
        <v>2674</v>
      </c>
      <c r="CQ31" s="8" t="s">
        <v>2675</v>
      </c>
      <c r="CS31" s="26" t="s">
        <v>2676</v>
      </c>
      <c r="CT31" s="8" t="s">
        <v>2677</v>
      </c>
      <c r="CV31" s="791" t="s">
        <v>10668</v>
      </c>
      <c r="CW31" s="8" t="s">
        <v>10709</v>
      </c>
      <c r="DF31" s="791" t="s">
        <v>10668</v>
      </c>
      <c r="DG31" s="405"/>
      <c r="DH31">
        <v>355</v>
      </c>
    </row>
    <row r="32" spans="1:112" ht="13">
      <c r="A32" s="33" t="s">
        <v>2678</v>
      </c>
      <c r="B32" s="4" t="s">
        <v>2679</v>
      </c>
      <c r="C32" s="4">
        <v>481</v>
      </c>
      <c r="D32" s="33" t="s">
        <v>2652</v>
      </c>
      <c r="E32" t="s">
        <v>1485</v>
      </c>
      <c r="F32" s="4"/>
      <c r="G32" s="4"/>
      <c r="H32" s="4"/>
      <c r="I32" s="4"/>
      <c r="P32" s="26" t="s">
        <v>2680</v>
      </c>
      <c r="Q32" s="366" t="s">
        <v>2681</v>
      </c>
      <c r="R32" s="366" t="s">
        <v>513</v>
      </c>
      <c r="S32" s="29" t="s">
        <v>1935</v>
      </c>
      <c r="T32" s="4"/>
      <c r="U32" s="4"/>
      <c r="V32" s="298"/>
      <c r="X32" s="33" t="s">
        <v>2682</v>
      </c>
      <c r="Y32" s="4" t="s">
        <v>2683</v>
      </c>
      <c r="Z32" s="4" t="s">
        <v>1789</v>
      </c>
      <c r="AA32" s="29" t="s">
        <v>2682</v>
      </c>
      <c r="AB32" s="4"/>
      <c r="AC32" s="33">
        <v>104</v>
      </c>
      <c r="AD32" s="4" t="s">
        <v>129</v>
      </c>
      <c r="AE32" s="29">
        <v>104</v>
      </c>
      <c r="AF32" s="4"/>
      <c r="AG32" s="499" t="s">
        <v>2684</v>
      </c>
      <c r="AH32" s="497">
        <v>22019000</v>
      </c>
      <c r="AI32" s="502" t="s">
        <v>2685</v>
      </c>
      <c r="AJ32" s="314"/>
      <c r="AK32" s="26" t="s">
        <v>2686</v>
      </c>
      <c r="AL32" s="4" t="s">
        <v>2330</v>
      </c>
      <c r="AM32" s="4" t="s">
        <v>1866</v>
      </c>
      <c r="AN32" s="29" t="s">
        <v>2687</v>
      </c>
      <c r="AO32" s="4"/>
      <c r="AV32" s="42" t="s">
        <v>2688</v>
      </c>
      <c r="AW32" t="s">
        <v>2689</v>
      </c>
      <c r="AX32" t="s">
        <v>1789</v>
      </c>
      <c r="AY32" s="52" t="s">
        <v>2688</v>
      </c>
      <c r="BF32" s="313" t="s">
        <v>2690</v>
      </c>
      <c r="BG32" s="314" t="s">
        <v>2240</v>
      </c>
      <c r="BH32" s="314" t="s">
        <v>1803</v>
      </c>
      <c r="BI32" s="57">
        <v>5</v>
      </c>
      <c r="BJ32" s="57">
        <v>192</v>
      </c>
      <c r="BK32" s="316" t="s">
        <v>1117</v>
      </c>
      <c r="BL32">
        <f t="shared" si="0"/>
        <v>9.6</v>
      </c>
      <c r="BN32" s="26" t="s">
        <v>2691</v>
      </c>
      <c r="BO32" s="8" t="s">
        <v>2692</v>
      </c>
      <c r="BU32" s="33" t="s">
        <v>2693</v>
      </c>
      <c r="BV32" s="29" t="s">
        <v>2694</v>
      </c>
      <c r="BX32" s="33">
        <v>1977</v>
      </c>
      <c r="BY32" s="29">
        <v>529</v>
      </c>
      <c r="CA32" s="62">
        <v>1993</v>
      </c>
      <c r="CB32" s="343" t="s">
        <v>2695</v>
      </c>
      <c r="CD32" s="303" t="s">
        <v>2696</v>
      </c>
      <c r="CE32" s="298" t="s">
        <v>2697</v>
      </c>
      <c r="CF32" s="373" t="s">
        <v>2698</v>
      </c>
      <c r="CG32" s="373" t="s">
        <v>1778</v>
      </c>
      <c r="CI32" s="321" t="s">
        <v>771</v>
      </c>
      <c r="CJ32" s="322" t="s">
        <v>2699</v>
      </c>
      <c r="CK32" s="57" t="s">
        <v>770</v>
      </c>
      <c r="CL32" s="60" t="s">
        <v>1778</v>
      </c>
      <c r="CO32" s="26" t="s">
        <v>2700</v>
      </c>
      <c r="CP32" t="s">
        <v>2701</v>
      </c>
      <c r="CQ32" s="8" t="s">
        <v>2523</v>
      </c>
      <c r="CS32" s="26" t="s">
        <v>2702</v>
      </c>
      <c r="CT32" s="8" t="s">
        <v>2703</v>
      </c>
      <c r="CV32" s="792" t="s">
        <v>10669</v>
      </c>
      <c r="CW32" s="8" t="s">
        <v>10710</v>
      </c>
      <c r="DF32" s="792" t="s">
        <v>10669</v>
      </c>
      <c r="DG32" s="405"/>
      <c r="DH32">
        <v>325</v>
      </c>
    </row>
    <row r="33" spans="1:112" ht="13">
      <c r="A33" s="33" t="s">
        <v>2704</v>
      </c>
      <c r="B33" s="4" t="s">
        <v>2705</v>
      </c>
      <c r="C33" s="4">
        <v>411</v>
      </c>
      <c r="D33" s="33" t="s">
        <v>2678</v>
      </c>
      <c r="E33" t="s">
        <v>1482</v>
      </c>
      <c r="I33" s="4"/>
      <c r="P33" s="26" t="s">
        <v>2706</v>
      </c>
      <c r="Q33" s="366" t="s">
        <v>2707</v>
      </c>
      <c r="R33" s="366" t="s">
        <v>2708</v>
      </c>
      <c r="S33" s="29" t="s">
        <v>1935</v>
      </c>
      <c r="T33" s="4"/>
      <c r="U33" s="4"/>
      <c r="V33" s="298"/>
      <c r="X33" s="33" t="s">
        <v>1902</v>
      </c>
      <c r="Y33" s="4" t="s">
        <v>2709</v>
      </c>
      <c r="Z33" s="4" t="s">
        <v>1789</v>
      </c>
      <c r="AA33" s="29" t="s">
        <v>1902</v>
      </c>
      <c r="AB33" s="4"/>
      <c r="AC33" s="33">
        <v>113</v>
      </c>
      <c r="AD33" s="4" t="s">
        <v>2710</v>
      </c>
      <c r="AE33" s="29">
        <v>113</v>
      </c>
      <c r="AF33" s="4"/>
      <c r="AG33" s="496">
        <v>2202100000</v>
      </c>
      <c r="AH33" s="497">
        <v>22021000</v>
      </c>
      <c r="AI33" s="502" t="s">
        <v>2711</v>
      </c>
      <c r="AJ33" s="314"/>
      <c r="AK33" s="26" t="s">
        <v>2712</v>
      </c>
      <c r="AL33" s="4" t="s">
        <v>2361</v>
      </c>
      <c r="AM33" s="4" t="s">
        <v>1866</v>
      </c>
      <c r="AN33" s="29" t="s">
        <v>828</v>
      </c>
      <c r="AO33" s="4"/>
      <c r="AV33" s="42" t="s">
        <v>2713</v>
      </c>
      <c r="AW33" t="s">
        <v>2714</v>
      </c>
      <c r="AX33" t="s">
        <v>1789</v>
      </c>
      <c r="AY33" s="52" t="s">
        <v>2713</v>
      </c>
      <c r="BF33" s="313" t="s">
        <v>2715</v>
      </c>
      <c r="BG33" s="314" t="s">
        <v>2716</v>
      </c>
      <c r="BH33" s="315" t="s">
        <v>1803</v>
      </c>
      <c r="BI33" s="57">
        <v>6</v>
      </c>
      <c r="BJ33" s="57">
        <v>6</v>
      </c>
      <c r="BK33" s="316" t="s">
        <v>2717</v>
      </c>
      <c r="BL33">
        <f t="shared" si="0"/>
        <v>0.36</v>
      </c>
      <c r="BN33" s="26" t="s">
        <v>2718</v>
      </c>
      <c r="BO33" s="8" t="s">
        <v>2640</v>
      </c>
      <c r="BU33" s="33" t="s">
        <v>2719</v>
      </c>
      <c r="BV33" s="29" t="s">
        <v>2720</v>
      </c>
      <c r="BX33" s="33">
        <v>1978</v>
      </c>
      <c r="BY33" s="29">
        <v>530</v>
      </c>
      <c r="CA33" s="62">
        <v>1994</v>
      </c>
      <c r="CB33" s="343" t="s">
        <v>2721</v>
      </c>
      <c r="CD33" s="303" t="s">
        <v>593</v>
      </c>
      <c r="CE33" s="57" t="s">
        <v>2722</v>
      </c>
      <c r="CF33" s="373" t="s">
        <v>1778</v>
      </c>
      <c r="CG33" s="373" t="s">
        <v>1778</v>
      </c>
      <c r="CI33" s="321" t="s">
        <v>2723</v>
      </c>
      <c r="CJ33" s="322" t="s">
        <v>2001</v>
      </c>
      <c r="CK33" s="57" t="s">
        <v>2724</v>
      </c>
      <c r="CL33" s="60" t="s">
        <v>2725</v>
      </c>
      <c r="CO33" s="26" t="s">
        <v>2726</v>
      </c>
      <c r="CP33" t="s">
        <v>2727</v>
      </c>
      <c r="CQ33" s="8" t="s">
        <v>1975</v>
      </c>
      <c r="CS33" s="26" t="s">
        <v>2728</v>
      </c>
      <c r="CT33" s="8" t="s">
        <v>2729</v>
      </c>
      <c r="CV33" s="791" t="s">
        <v>10670</v>
      </c>
      <c r="CW33" s="8" t="s">
        <v>10711</v>
      </c>
      <c r="DF33" s="791" t="s">
        <v>10670</v>
      </c>
      <c r="DG33" s="405"/>
      <c r="DH33">
        <v>360</v>
      </c>
    </row>
    <row r="34" spans="1:112" ht="13">
      <c r="A34" s="33" t="s">
        <v>2730</v>
      </c>
      <c r="B34" s="4" t="s">
        <v>2731</v>
      </c>
      <c r="C34" s="4">
        <v>412</v>
      </c>
      <c r="D34" s="33" t="s">
        <v>2704</v>
      </c>
      <c r="E34" t="s">
        <v>1514</v>
      </c>
      <c r="F34" s="4"/>
      <c r="G34" s="4"/>
      <c r="H34" s="4"/>
      <c r="I34" s="4"/>
      <c r="P34" s="26" t="s">
        <v>2732</v>
      </c>
      <c r="Q34" s="366" t="s">
        <v>2733</v>
      </c>
      <c r="R34" s="366" t="s">
        <v>851</v>
      </c>
      <c r="S34" s="29" t="s">
        <v>1935</v>
      </c>
      <c r="T34" s="4"/>
      <c r="U34" s="4"/>
      <c r="V34" s="298"/>
      <c r="X34" s="33" t="s">
        <v>2188</v>
      </c>
      <c r="Y34" s="4" t="s">
        <v>2734</v>
      </c>
      <c r="Z34" s="4" t="s">
        <v>1789</v>
      </c>
      <c r="AA34" s="29" t="s">
        <v>2188</v>
      </c>
      <c r="AB34" s="4"/>
      <c r="AC34" s="33">
        <v>112</v>
      </c>
      <c r="AD34" s="4" t="s">
        <v>2735</v>
      </c>
      <c r="AE34" s="29">
        <v>112</v>
      </c>
      <c r="AF34" s="4"/>
      <c r="AG34" s="499" t="s">
        <v>2736</v>
      </c>
      <c r="AH34" s="497">
        <v>22029010</v>
      </c>
      <c r="AI34" s="502" t="s">
        <v>2737</v>
      </c>
      <c r="AJ34" s="314"/>
      <c r="AK34" s="26" t="s">
        <v>2738</v>
      </c>
      <c r="AL34" s="4" t="s">
        <v>2389</v>
      </c>
      <c r="AM34" s="4" t="s">
        <v>1866</v>
      </c>
      <c r="AN34" s="29">
        <v>533</v>
      </c>
      <c r="AO34" s="4"/>
      <c r="AV34" s="42" t="s">
        <v>2739</v>
      </c>
      <c r="AW34" t="s">
        <v>2740</v>
      </c>
      <c r="AX34" t="s">
        <v>1789</v>
      </c>
      <c r="AY34" s="52" t="s">
        <v>2739</v>
      </c>
      <c r="BF34" s="313" t="s">
        <v>2741</v>
      </c>
      <c r="BG34" s="314" t="s">
        <v>2742</v>
      </c>
      <c r="BH34" s="315" t="s">
        <v>1803</v>
      </c>
      <c r="BI34" s="57">
        <v>8</v>
      </c>
      <c r="BJ34" s="57">
        <v>6</v>
      </c>
      <c r="BK34" s="316" t="s">
        <v>2743</v>
      </c>
      <c r="BL34">
        <f t="shared" si="0"/>
        <v>0.48</v>
      </c>
      <c r="BN34" s="26" t="s">
        <v>2744</v>
      </c>
      <c r="BO34" s="8" t="s">
        <v>2745</v>
      </c>
      <c r="BU34" s="33" t="s">
        <v>2746</v>
      </c>
      <c r="BV34" s="29" t="s">
        <v>2542</v>
      </c>
      <c r="BX34" s="33">
        <v>1979</v>
      </c>
      <c r="BY34" s="29">
        <v>531</v>
      </c>
      <c r="CA34" s="62">
        <v>1995</v>
      </c>
      <c r="CB34" s="343" t="s">
        <v>2747</v>
      </c>
      <c r="CD34" s="303" t="s">
        <v>2748</v>
      </c>
      <c r="CE34" s="298" t="s">
        <v>534</v>
      </c>
      <c r="CF34" s="373" t="s">
        <v>534</v>
      </c>
      <c r="CG34" s="57">
        <v>509</v>
      </c>
      <c r="CI34" s="321" t="s">
        <v>775</v>
      </c>
      <c r="CJ34" s="322" t="s">
        <v>2749</v>
      </c>
      <c r="CK34" s="57" t="s">
        <v>774</v>
      </c>
      <c r="CL34" s="60" t="s">
        <v>2750</v>
      </c>
      <c r="CO34" s="26" t="s">
        <v>2751</v>
      </c>
      <c r="CP34" t="s">
        <v>2752</v>
      </c>
      <c r="CQ34" s="8" t="s">
        <v>2753</v>
      </c>
      <c r="CS34" s="26" t="s">
        <v>2754</v>
      </c>
      <c r="CT34" s="8" t="s">
        <v>2755</v>
      </c>
      <c r="CV34" s="792" t="s">
        <v>10671</v>
      </c>
      <c r="CW34" s="8" t="s">
        <v>10712</v>
      </c>
      <c r="DF34" s="792" t="s">
        <v>10671</v>
      </c>
      <c r="DG34" s="405"/>
      <c r="DH34">
        <v>335</v>
      </c>
    </row>
    <row r="35" spans="1:112" ht="13">
      <c r="A35" s="33" t="s">
        <v>2756</v>
      </c>
      <c r="B35" s="4" t="s">
        <v>2757</v>
      </c>
      <c r="C35" s="4">
        <v>451</v>
      </c>
      <c r="D35" s="33" t="s">
        <v>2730</v>
      </c>
      <c r="E35" t="s">
        <v>1513</v>
      </c>
      <c r="F35" s="4"/>
      <c r="G35" s="4"/>
      <c r="H35" s="4"/>
      <c r="I35" s="4"/>
      <c r="P35" s="26" t="s">
        <v>2758</v>
      </c>
      <c r="Q35" s="366" t="s">
        <v>2759</v>
      </c>
      <c r="R35" s="366" t="s">
        <v>446</v>
      </c>
      <c r="S35" s="29" t="s">
        <v>1935</v>
      </c>
      <c r="T35" s="4"/>
      <c r="U35" s="4"/>
      <c r="V35" s="298"/>
      <c r="X35" s="33" t="s">
        <v>2760</v>
      </c>
      <c r="Y35" s="4" t="s">
        <v>2761</v>
      </c>
      <c r="Z35" s="4" t="s">
        <v>1789</v>
      </c>
      <c r="AA35" s="29" t="s">
        <v>2760</v>
      </c>
      <c r="AC35" s="33">
        <v>122</v>
      </c>
      <c r="AD35" s="4" t="s">
        <v>2762</v>
      </c>
      <c r="AE35" s="29">
        <v>122</v>
      </c>
      <c r="AF35" s="4"/>
      <c r="AG35" s="499" t="s">
        <v>2736</v>
      </c>
      <c r="AH35" s="497">
        <v>22029010</v>
      </c>
      <c r="AI35" s="502" t="s">
        <v>2763</v>
      </c>
      <c r="AJ35" s="314"/>
      <c r="AK35" s="26" t="s">
        <v>2764</v>
      </c>
      <c r="AL35" s="4" t="s">
        <v>2353</v>
      </c>
      <c r="AM35" s="4" t="s">
        <v>1866</v>
      </c>
      <c r="AN35" s="29">
        <v>536</v>
      </c>
      <c r="AO35" s="4"/>
      <c r="AV35" s="42" t="s">
        <v>2765</v>
      </c>
      <c r="AW35" t="s">
        <v>2766</v>
      </c>
      <c r="AX35" t="s">
        <v>1789</v>
      </c>
      <c r="AY35" s="52" t="s">
        <v>2765</v>
      </c>
      <c r="BF35" s="313" t="s">
        <v>2767</v>
      </c>
      <c r="BG35" s="314" t="s">
        <v>2768</v>
      </c>
      <c r="BH35" s="315" t="s">
        <v>1803</v>
      </c>
      <c r="BI35" s="57">
        <v>9.8000000000000007</v>
      </c>
      <c r="BJ35" s="57">
        <v>5</v>
      </c>
      <c r="BK35" s="316" t="s">
        <v>2769</v>
      </c>
      <c r="BL35">
        <f t="shared" si="0"/>
        <v>0.49</v>
      </c>
      <c r="BN35" s="26" t="s">
        <v>2770</v>
      </c>
      <c r="BO35" s="8" t="s">
        <v>2536</v>
      </c>
      <c r="BU35" s="33" t="s">
        <v>2771</v>
      </c>
      <c r="BV35" s="29" t="s">
        <v>2772</v>
      </c>
      <c r="BX35" s="33">
        <v>1980</v>
      </c>
      <c r="BY35" s="29">
        <v>532</v>
      </c>
      <c r="CA35" s="62">
        <v>1996</v>
      </c>
      <c r="CB35" s="343" t="s">
        <v>2773</v>
      </c>
      <c r="CD35" s="303" t="s">
        <v>2774</v>
      </c>
      <c r="CE35" s="57" t="s">
        <v>810</v>
      </c>
      <c r="CF35" s="57" t="s">
        <v>810</v>
      </c>
      <c r="CG35" s="57">
        <v>510</v>
      </c>
      <c r="CI35" s="321" t="s">
        <v>2775</v>
      </c>
      <c r="CJ35" s="322" t="s">
        <v>2776</v>
      </c>
      <c r="CK35" s="57" t="s">
        <v>1087</v>
      </c>
      <c r="CL35" s="60" t="s">
        <v>2777</v>
      </c>
      <c r="CO35" s="26" t="s">
        <v>2778</v>
      </c>
      <c r="CP35" t="s">
        <v>2779</v>
      </c>
      <c r="CQ35" s="8" t="s">
        <v>2179</v>
      </c>
      <c r="CS35" s="26" t="s">
        <v>2780</v>
      </c>
      <c r="CT35" s="8" t="s">
        <v>2781</v>
      </c>
      <c r="CV35" s="791" t="s">
        <v>10672</v>
      </c>
      <c r="CW35" s="8" t="s">
        <v>10713</v>
      </c>
      <c r="DF35" s="791" t="s">
        <v>10672</v>
      </c>
      <c r="DG35" s="405"/>
      <c r="DH35">
        <v>345</v>
      </c>
    </row>
    <row r="36" spans="1:112" ht="13">
      <c r="A36" s="33" t="s">
        <v>2782</v>
      </c>
      <c r="B36" s="4" t="s">
        <v>2783</v>
      </c>
      <c r="C36" s="4">
        <v>438</v>
      </c>
      <c r="D36" s="33" t="s">
        <v>2756</v>
      </c>
      <c r="E36" t="s">
        <v>1506</v>
      </c>
      <c r="F36" s="4"/>
      <c r="G36" s="4"/>
      <c r="H36" s="4"/>
      <c r="I36" s="4"/>
      <c r="P36" s="26" t="s">
        <v>2784</v>
      </c>
      <c r="Q36" s="366" t="s">
        <v>2785</v>
      </c>
      <c r="R36" s="366" t="s">
        <v>1011</v>
      </c>
      <c r="S36" s="29" t="s">
        <v>1935</v>
      </c>
      <c r="T36" s="4"/>
      <c r="U36" s="4"/>
      <c r="V36" s="298"/>
      <c r="X36" s="33" t="s">
        <v>2786</v>
      </c>
      <c r="Y36" s="4" t="s">
        <v>2787</v>
      </c>
      <c r="Z36" s="4" t="s">
        <v>1789</v>
      </c>
      <c r="AA36" s="29" t="s">
        <v>2786</v>
      </c>
      <c r="AC36" s="33">
        <v>146</v>
      </c>
      <c r="AD36" s="4" t="s">
        <v>1951</v>
      </c>
      <c r="AE36" s="29">
        <v>146</v>
      </c>
      <c r="AF36" s="4"/>
      <c r="AG36" s="499" t="s">
        <v>2788</v>
      </c>
      <c r="AH36" s="497">
        <v>22029011</v>
      </c>
      <c r="AI36" s="502" t="s">
        <v>2789</v>
      </c>
      <c r="AJ36" s="314"/>
      <c r="AK36" s="26" t="s">
        <v>2790</v>
      </c>
      <c r="AL36" s="4" t="s">
        <v>2449</v>
      </c>
      <c r="AM36" s="4" t="s">
        <v>1866</v>
      </c>
      <c r="AN36" s="29" t="s">
        <v>446</v>
      </c>
      <c r="AO36" s="4"/>
      <c r="AV36" s="42" t="s">
        <v>2791</v>
      </c>
      <c r="AW36" t="s">
        <v>2792</v>
      </c>
      <c r="AX36" t="s">
        <v>1789</v>
      </c>
      <c r="AY36" s="52" t="s">
        <v>2791</v>
      </c>
      <c r="BF36" s="313" t="s">
        <v>2793</v>
      </c>
      <c r="BG36" s="314" t="s">
        <v>2794</v>
      </c>
      <c r="BH36" s="314" t="s">
        <v>1803</v>
      </c>
      <c r="BI36" s="57">
        <v>10</v>
      </c>
      <c r="BJ36" s="57">
        <v>6</v>
      </c>
      <c r="BK36" s="316" t="s">
        <v>2795</v>
      </c>
      <c r="BL36">
        <f t="shared" si="0"/>
        <v>0.6</v>
      </c>
      <c r="BN36" s="26" t="s">
        <v>1020</v>
      </c>
      <c r="BO36" s="8" t="s">
        <v>2796</v>
      </c>
      <c r="BU36" s="33" t="s">
        <v>2797</v>
      </c>
      <c r="BV36" s="29" t="s">
        <v>2798</v>
      </c>
      <c r="BX36" s="33">
        <v>1981</v>
      </c>
      <c r="BY36" s="29">
        <v>533</v>
      </c>
      <c r="CA36" s="62">
        <v>1997</v>
      </c>
      <c r="CB36" s="343" t="s">
        <v>2799</v>
      </c>
      <c r="CD36" s="303" t="s">
        <v>2800</v>
      </c>
      <c r="CE36" s="298" t="s">
        <v>2801</v>
      </c>
      <c r="CF36" s="373" t="s">
        <v>1778</v>
      </c>
      <c r="CG36" s="57">
        <v>640</v>
      </c>
      <c r="CI36" s="321" t="s">
        <v>793</v>
      </c>
      <c r="CJ36" s="322" t="s">
        <v>2802</v>
      </c>
      <c r="CK36" s="57" t="s">
        <v>792</v>
      </c>
      <c r="CL36" s="60" t="s">
        <v>2803</v>
      </c>
      <c r="CO36" s="26" t="s">
        <v>2804</v>
      </c>
      <c r="CP36" t="s">
        <v>2805</v>
      </c>
      <c r="CQ36" s="8" t="s">
        <v>2806</v>
      </c>
      <c r="CS36" s="26" t="s">
        <v>2807</v>
      </c>
      <c r="CT36" s="8" t="s">
        <v>2808</v>
      </c>
      <c r="CV36" s="792" t="s">
        <v>10673</v>
      </c>
      <c r="CW36" s="8" t="s">
        <v>10714</v>
      </c>
      <c r="DF36" s="792" t="s">
        <v>10673</v>
      </c>
      <c r="DG36" s="405"/>
      <c r="DH36">
        <v>313</v>
      </c>
    </row>
    <row r="37" spans="1:112" ht="13">
      <c r="A37" s="33" t="s">
        <v>2809</v>
      </c>
      <c r="B37" s="4" t="s">
        <v>2810</v>
      </c>
      <c r="C37" s="4">
        <v>481</v>
      </c>
      <c r="D37" s="33" t="s">
        <v>2782</v>
      </c>
      <c r="E37" t="s">
        <v>1503</v>
      </c>
      <c r="F37" s="4"/>
      <c r="G37" s="4"/>
      <c r="H37" s="4"/>
      <c r="I37" s="4"/>
      <c r="P37" s="26" t="s">
        <v>2811</v>
      </c>
      <c r="Q37" s="366" t="s">
        <v>2812</v>
      </c>
      <c r="R37" s="366" t="s">
        <v>1024</v>
      </c>
      <c r="S37" s="29" t="s">
        <v>1935</v>
      </c>
      <c r="T37" s="4"/>
      <c r="U37" s="4"/>
      <c r="V37" s="298"/>
      <c r="X37" s="33" t="s">
        <v>2813</v>
      </c>
      <c r="Y37" s="4" t="s">
        <v>2814</v>
      </c>
      <c r="Z37" s="4" t="s">
        <v>1789</v>
      </c>
      <c r="AA37" s="29" t="s">
        <v>2813</v>
      </c>
      <c r="AC37" s="33">
        <v>119</v>
      </c>
      <c r="AD37" s="4" t="s">
        <v>2815</v>
      </c>
      <c r="AE37" s="29">
        <v>119</v>
      </c>
      <c r="AF37" s="4"/>
      <c r="AG37" s="499" t="s">
        <v>2816</v>
      </c>
      <c r="AH37" s="497">
        <v>22029019</v>
      </c>
      <c r="AI37" s="502" t="s">
        <v>2817</v>
      </c>
      <c r="AJ37" s="314"/>
      <c r="AK37" s="26" t="s">
        <v>2818</v>
      </c>
      <c r="AL37" s="4" t="s">
        <v>2477</v>
      </c>
      <c r="AM37" s="4" t="s">
        <v>1866</v>
      </c>
      <c r="AN37" s="29" t="s">
        <v>964</v>
      </c>
      <c r="AO37" s="4"/>
      <c r="AV37" s="42" t="s">
        <v>2819</v>
      </c>
      <c r="AW37" t="s">
        <v>2820</v>
      </c>
      <c r="AX37" t="s">
        <v>1789</v>
      </c>
      <c r="AY37" s="52" t="s">
        <v>2819</v>
      </c>
      <c r="BF37" s="313" t="s">
        <v>2821</v>
      </c>
      <c r="BG37" s="314" t="s">
        <v>2822</v>
      </c>
      <c r="BH37" s="315" t="s">
        <v>1803</v>
      </c>
      <c r="BI37" s="57">
        <v>10</v>
      </c>
      <c r="BJ37" s="57">
        <v>10</v>
      </c>
      <c r="BK37" s="316" t="s">
        <v>2823</v>
      </c>
      <c r="BL37">
        <f t="shared" si="0"/>
        <v>1</v>
      </c>
      <c r="BN37" s="26" t="s">
        <v>2824</v>
      </c>
      <c r="BO37" s="8" t="s">
        <v>2825</v>
      </c>
      <c r="BU37" s="33" t="s">
        <v>2826</v>
      </c>
      <c r="BV37" s="29" t="s">
        <v>2827</v>
      </c>
      <c r="BX37" s="33">
        <v>1982</v>
      </c>
      <c r="BY37" s="29">
        <v>534</v>
      </c>
      <c r="CA37" s="62">
        <v>1998</v>
      </c>
      <c r="CB37" s="343" t="s">
        <v>2828</v>
      </c>
      <c r="CD37" s="303" t="s">
        <v>2829</v>
      </c>
      <c r="CE37" s="57" t="s">
        <v>2830</v>
      </c>
      <c r="CF37" s="57" t="s">
        <v>397</v>
      </c>
      <c r="CG37" s="57">
        <v>693</v>
      </c>
      <c r="CI37" s="321" t="s">
        <v>2831</v>
      </c>
      <c r="CJ37" s="322" t="s">
        <v>2832</v>
      </c>
      <c r="CK37" s="57" t="s">
        <v>2833</v>
      </c>
      <c r="CL37" s="60" t="s">
        <v>2834</v>
      </c>
      <c r="CO37" s="26" t="s">
        <v>2835</v>
      </c>
      <c r="CP37" t="s">
        <v>2836</v>
      </c>
      <c r="CQ37" s="8" t="s">
        <v>2837</v>
      </c>
      <c r="CS37" s="26" t="s">
        <v>2838</v>
      </c>
      <c r="CT37" s="8" t="s">
        <v>2839</v>
      </c>
      <c r="CV37" s="791" t="s">
        <v>10674</v>
      </c>
      <c r="CW37" s="8" t="s">
        <v>10715</v>
      </c>
      <c r="DF37" s="791" t="s">
        <v>10674</v>
      </c>
      <c r="DG37" s="405"/>
      <c r="DH37">
        <v>353</v>
      </c>
    </row>
    <row r="38" spans="1:112" ht="13">
      <c r="A38" s="33" t="s">
        <v>2306</v>
      </c>
      <c r="B38" s="4" t="s">
        <v>2840</v>
      </c>
      <c r="C38" s="4" t="s">
        <v>2841</v>
      </c>
      <c r="D38" s="33" t="s">
        <v>2809</v>
      </c>
      <c r="E38" s="4"/>
      <c r="F38" s="4"/>
      <c r="G38" s="4"/>
      <c r="H38" s="4"/>
      <c r="I38" s="4"/>
      <c r="P38" s="26" t="s">
        <v>2842</v>
      </c>
      <c r="Q38" s="366" t="s">
        <v>2843</v>
      </c>
      <c r="R38" s="366" t="s">
        <v>2844</v>
      </c>
      <c r="S38" s="29" t="s">
        <v>1935</v>
      </c>
      <c r="T38" s="4"/>
      <c r="U38" s="4"/>
      <c r="V38" s="298"/>
      <c r="X38" s="33" t="s">
        <v>2845</v>
      </c>
      <c r="Y38" s="4" t="s">
        <v>2846</v>
      </c>
      <c r="Z38" s="4" t="s">
        <v>1789</v>
      </c>
      <c r="AA38" s="29" t="s">
        <v>2845</v>
      </c>
      <c r="AC38" s="33">
        <v>135</v>
      </c>
      <c r="AD38" s="4" t="s">
        <v>2847</v>
      </c>
      <c r="AE38" s="29">
        <v>135</v>
      </c>
      <c r="AF38" s="4"/>
      <c r="AG38" s="496">
        <v>2202910010</v>
      </c>
      <c r="AH38" s="497">
        <v>22029100</v>
      </c>
      <c r="AI38" s="502" t="s">
        <v>2848</v>
      </c>
      <c r="AJ38" s="314"/>
      <c r="AK38" s="26" t="s">
        <v>2849</v>
      </c>
      <c r="AL38" s="4" t="s">
        <v>2850</v>
      </c>
      <c r="AM38" s="4" t="s">
        <v>1866</v>
      </c>
      <c r="AN38" s="29" t="s">
        <v>404</v>
      </c>
      <c r="AO38" s="4"/>
      <c r="AV38" s="42" t="s">
        <v>2851</v>
      </c>
      <c r="AW38" t="s">
        <v>2852</v>
      </c>
      <c r="AX38" t="s">
        <v>1789</v>
      </c>
      <c r="AY38" s="52" t="s">
        <v>2851</v>
      </c>
      <c r="BF38" s="313" t="s">
        <v>2853</v>
      </c>
      <c r="BG38" s="314" t="s">
        <v>2794</v>
      </c>
      <c r="BH38" s="314" t="s">
        <v>1803</v>
      </c>
      <c r="BI38" s="57">
        <v>10</v>
      </c>
      <c r="BJ38" s="57">
        <v>12</v>
      </c>
      <c r="BK38" s="316" t="s">
        <v>2854</v>
      </c>
      <c r="BL38">
        <f t="shared" si="0"/>
        <v>1.2</v>
      </c>
      <c r="BN38" s="26" t="s">
        <v>1023</v>
      </c>
      <c r="BO38" s="8" t="s">
        <v>2855</v>
      </c>
      <c r="BU38" s="33" t="s">
        <v>2856</v>
      </c>
      <c r="BV38" s="29" t="s">
        <v>2225</v>
      </c>
      <c r="BX38" s="33">
        <v>1983</v>
      </c>
      <c r="BY38" s="29">
        <v>535</v>
      </c>
      <c r="CA38" s="62">
        <v>1999</v>
      </c>
      <c r="CB38" s="343" t="s">
        <v>2857</v>
      </c>
      <c r="CD38" s="303" t="s">
        <v>2858</v>
      </c>
      <c r="CE38" s="298" t="s">
        <v>397</v>
      </c>
      <c r="CF38" s="373" t="s">
        <v>1778</v>
      </c>
      <c r="CG38" s="373" t="s">
        <v>1778</v>
      </c>
      <c r="CI38" s="321" t="s">
        <v>2859</v>
      </c>
      <c r="CJ38" s="322" t="s">
        <v>2860</v>
      </c>
      <c r="CK38" s="57" t="s">
        <v>2861</v>
      </c>
      <c r="CL38" s="60" t="s">
        <v>2862</v>
      </c>
      <c r="CO38" s="26" t="s">
        <v>2863</v>
      </c>
      <c r="CP38" t="s">
        <v>2864</v>
      </c>
      <c r="CQ38" s="8" t="s">
        <v>2002</v>
      </c>
      <c r="CS38" s="26" t="s">
        <v>2865</v>
      </c>
      <c r="CT38" s="8" t="s">
        <v>2866</v>
      </c>
      <c r="CV38" s="792" t="s">
        <v>10675</v>
      </c>
      <c r="CW38" s="8" t="s">
        <v>10716</v>
      </c>
      <c r="DF38" s="792" t="s">
        <v>10675</v>
      </c>
      <c r="DG38" s="405"/>
      <c r="DH38">
        <v>323</v>
      </c>
    </row>
    <row r="39" spans="1:112" ht="13">
      <c r="A39" s="33" t="s">
        <v>2867</v>
      </c>
      <c r="B39" s="4" t="s">
        <v>2868</v>
      </c>
      <c r="C39" s="4">
        <v>487</v>
      </c>
      <c r="D39" s="33" t="s">
        <v>2306</v>
      </c>
      <c r="E39" s="621" t="s">
        <v>1477</v>
      </c>
      <c r="F39" s="4"/>
      <c r="G39" s="4"/>
      <c r="H39" s="4"/>
      <c r="I39" s="4"/>
      <c r="P39" s="26" t="s">
        <v>2869</v>
      </c>
      <c r="Q39" s="366" t="s">
        <v>2870</v>
      </c>
      <c r="R39" s="366" t="s">
        <v>2871</v>
      </c>
      <c r="S39" s="29" t="s">
        <v>1935</v>
      </c>
      <c r="T39" s="4"/>
      <c r="U39" s="4"/>
      <c r="V39" s="298"/>
      <c r="X39" s="33" t="s">
        <v>2872</v>
      </c>
      <c r="Y39" s="4" t="s">
        <v>2873</v>
      </c>
      <c r="Z39" s="4" t="s">
        <v>1789</v>
      </c>
      <c r="AA39" s="29" t="s">
        <v>2872</v>
      </c>
      <c r="AC39" s="33">
        <v>143</v>
      </c>
      <c r="AD39" s="4" t="s">
        <v>2707</v>
      </c>
      <c r="AE39" s="29">
        <v>143</v>
      </c>
      <c r="AF39" s="4"/>
      <c r="AG39" s="496">
        <v>2202910090</v>
      </c>
      <c r="AH39" s="497">
        <v>22029100</v>
      </c>
      <c r="AI39" s="502" t="s">
        <v>2874</v>
      </c>
      <c r="AJ39" s="314"/>
      <c r="AK39" s="26" t="s">
        <v>2875</v>
      </c>
      <c r="AL39" s="4" t="s">
        <v>2532</v>
      </c>
      <c r="AM39" s="4" t="s">
        <v>1866</v>
      </c>
      <c r="AN39" s="29" t="s">
        <v>2876</v>
      </c>
      <c r="AO39" s="4"/>
      <c r="AV39" s="42" t="s">
        <v>2877</v>
      </c>
      <c r="AW39" t="s">
        <v>2852</v>
      </c>
      <c r="AX39" t="s">
        <v>1789</v>
      </c>
      <c r="AY39" s="52" t="s">
        <v>2877</v>
      </c>
      <c r="BF39" s="313" t="s">
        <v>2878</v>
      </c>
      <c r="BG39" s="314" t="s">
        <v>2794</v>
      </c>
      <c r="BH39" s="315" t="s">
        <v>1803</v>
      </c>
      <c r="BI39" s="57">
        <v>10</v>
      </c>
      <c r="BJ39" s="57">
        <v>20</v>
      </c>
      <c r="BK39" s="316" t="s">
        <v>2879</v>
      </c>
      <c r="BL39">
        <f t="shared" si="0"/>
        <v>2</v>
      </c>
      <c r="BN39" s="26" t="s">
        <v>1042</v>
      </c>
      <c r="BO39" s="8" t="s">
        <v>2880</v>
      </c>
      <c r="BU39" s="33" t="s">
        <v>2881</v>
      </c>
      <c r="BV39" s="29" t="s">
        <v>2519</v>
      </c>
      <c r="BX39" s="33">
        <v>1984</v>
      </c>
      <c r="BY39" s="29">
        <v>536</v>
      </c>
      <c r="CA39" s="62">
        <v>2000</v>
      </c>
      <c r="CB39" s="343" t="s">
        <v>2882</v>
      </c>
      <c r="CD39" s="303" t="s">
        <v>2883</v>
      </c>
      <c r="CE39" s="57" t="s">
        <v>792</v>
      </c>
      <c r="CF39" s="57" t="s">
        <v>792</v>
      </c>
      <c r="CG39" s="57">
        <v>511</v>
      </c>
      <c r="CI39" s="321" t="s">
        <v>2884</v>
      </c>
      <c r="CJ39" s="322" t="s">
        <v>1857</v>
      </c>
      <c r="CK39" s="57" t="s">
        <v>2885</v>
      </c>
      <c r="CL39" s="60" t="s">
        <v>2886</v>
      </c>
      <c r="CO39" s="26" t="s">
        <v>2887</v>
      </c>
      <c r="CP39" t="s">
        <v>2888</v>
      </c>
      <c r="CQ39" s="8" t="s">
        <v>2889</v>
      </c>
      <c r="CS39" s="26" t="s">
        <v>2890</v>
      </c>
      <c r="CT39" s="8" t="s">
        <v>2891</v>
      </c>
      <c r="CV39" s="791" t="s">
        <v>10676</v>
      </c>
      <c r="CW39" s="8" t="s">
        <v>10717</v>
      </c>
      <c r="DF39" s="791" t="s">
        <v>10676</v>
      </c>
      <c r="DG39" s="405"/>
      <c r="DH39">
        <v>358</v>
      </c>
    </row>
    <row r="40" spans="1:112" ht="13">
      <c r="A40" s="33" t="s">
        <v>2892</v>
      </c>
      <c r="B40" s="4" t="s">
        <v>2893</v>
      </c>
      <c r="C40" s="4">
        <v>483</v>
      </c>
      <c r="D40" s="33" t="s">
        <v>2867</v>
      </c>
      <c r="F40" s="4"/>
      <c r="G40" s="4"/>
      <c r="H40" s="4"/>
      <c r="I40" s="4"/>
      <c r="P40" s="26" t="s">
        <v>2894</v>
      </c>
      <c r="Q40" s="366" t="s">
        <v>1180</v>
      </c>
      <c r="R40" s="366" t="s">
        <v>404</v>
      </c>
      <c r="S40" s="29" t="s">
        <v>1935</v>
      </c>
      <c r="T40" s="4"/>
      <c r="U40" s="4"/>
      <c r="V40" s="298"/>
      <c r="X40" s="33" t="s">
        <v>2895</v>
      </c>
      <c r="Y40" s="4" t="s">
        <v>2896</v>
      </c>
      <c r="Z40" s="4" t="s">
        <v>1789</v>
      </c>
      <c r="AA40" s="29" t="s">
        <v>2895</v>
      </c>
      <c r="AC40" s="33">
        <v>144</v>
      </c>
      <c r="AD40" s="39" t="s">
        <v>138</v>
      </c>
      <c r="AE40" s="29">
        <v>144</v>
      </c>
      <c r="AF40" s="4"/>
      <c r="AG40" s="496">
        <v>2202991900</v>
      </c>
      <c r="AH40" s="497">
        <v>22029919</v>
      </c>
      <c r="AI40" s="502" t="s">
        <v>2897</v>
      </c>
      <c r="AJ40" s="314"/>
      <c r="AK40" s="26" t="s">
        <v>2898</v>
      </c>
      <c r="AL40" s="4" t="s">
        <v>2560</v>
      </c>
      <c r="AM40" s="4" t="s">
        <v>1866</v>
      </c>
      <c r="AN40" s="29" t="s">
        <v>1151</v>
      </c>
      <c r="AO40" s="4"/>
      <c r="AV40" s="42" t="s">
        <v>2899</v>
      </c>
      <c r="AW40" t="s">
        <v>2852</v>
      </c>
      <c r="AX40" t="s">
        <v>1789</v>
      </c>
      <c r="AY40" s="52" t="s">
        <v>2899</v>
      </c>
      <c r="BF40" s="313" t="s">
        <v>2900</v>
      </c>
      <c r="BG40" s="314" t="s">
        <v>2794</v>
      </c>
      <c r="BH40" s="314" t="s">
        <v>1803</v>
      </c>
      <c r="BI40" s="57">
        <v>10</v>
      </c>
      <c r="BJ40" s="57">
        <v>24</v>
      </c>
      <c r="BK40" s="316" t="s">
        <v>939</v>
      </c>
      <c r="BL40">
        <f t="shared" si="0"/>
        <v>2.4</v>
      </c>
      <c r="BN40" s="26" t="s">
        <v>2901</v>
      </c>
      <c r="BO40" s="8" t="s">
        <v>2902</v>
      </c>
      <c r="BU40" s="33" t="s">
        <v>2903</v>
      </c>
      <c r="BV40" s="29" t="s">
        <v>2904</v>
      </c>
      <c r="BX40" s="33">
        <v>1985</v>
      </c>
      <c r="BY40" s="29">
        <v>537</v>
      </c>
      <c r="CA40" s="62">
        <v>2001</v>
      </c>
      <c r="CB40" s="343" t="s">
        <v>2905</v>
      </c>
      <c r="CD40" s="303" t="s">
        <v>2906</v>
      </c>
      <c r="CE40" s="298" t="s">
        <v>2907</v>
      </c>
      <c r="CF40" s="373" t="s">
        <v>1778</v>
      </c>
      <c r="CG40" s="373" t="s">
        <v>1778</v>
      </c>
      <c r="CI40" s="321" t="s">
        <v>2908</v>
      </c>
      <c r="CJ40" s="322" t="s">
        <v>2909</v>
      </c>
      <c r="CK40" s="57" t="s">
        <v>2910</v>
      </c>
      <c r="CL40" s="60" t="s">
        <v>2911</v>
      </c>
      <c r="CO40" s="26" t="s">
        <v>2912</v>
      </c>
      <c r="CP40" t="s">
        <v>2913</v>
      </c>
      <c r="CQ40" s="8" t="s">
        <v>2914</v>
      </c>
      <c r="CS40" s="26" t="s">
        <v>2915</v>
      </c>
      <c r="CT40" s="8" t="s">
        <v>2916</v>
      </c>
      <c r="CV40" s="792" t="s">
        <v>10677</v>
      </c>
      <c r="CW40" s="8" t="s">
        <v>10718</v>
      </c>
      <c r="DF40" s="792" t="s">
        <v>10677</v>
      </c>
      <c r="DG40" s="405"/>
      <c r="DH40">
        <v>333</v>
      </c>
    </row>
    <row r="41" spans="1:112" ht="13.5" customHeight="1">
      <c r="A41" s="33" t="s">
        <v>2917</v>
      </c>
      <c r="B41" s="4" t="s">
        <v>2918</v>
      </c>
      <c r="C41" s="4">
        <v>415</v>
      </c>
      <c r="D41" s="33" t="s">
        <v>2892</v>
      </c>
      <c r="E41" t="s">
        <v>1479</v>
      </c>
      <c r="F41" s="4"/>
      <c r="G41" s="4"/>
      <c r="H41" s="4"/>
      <c r="I41" s="4"/>
      <c r="P41" s="26" t="s">
        <v>2919</v>
      </c>
      <c r="Q41" s="366" t="s">
        <v>139</v>
      </c>
      <c r="R41" s="366" t="s">
        <v>2920</v>
      </c>
      <c r="S41" s="29" t="s">
        <v>139</v>
      </c>
      <c r="T41" s="4"/>
      <c r="U41" s="4"/>
      <c r="V41" s="298"/>
      <c r="X41" s="33" t="s">
        <v>2921</v>
      </c>
      <c r="Y41" s="4" t="s">
        <v>2922</v>
      </c>
      <c r="Z41" s="4" t="s">
        <v>1789</v>
      </c>
      <c r="AA41" s="29" t="s">
        <v>2921</v>
      </c>
      <c r="AC41" s="33">
        <v>145</v>
      </c>
      <c r="AD41" s="4" t="s">
        <v>2923</v>
      </c>
      <c r="AE41" s="29">
        <v>145</v>
      </c>
      <c r="AF41" s="4"/>
      <c r="AG41" s="496">
        <v>2202991999</v>
      </c>
      <c r="AH41" s="497">
        <v>22029919</v>
      </c>
      <c r="AI41" s="502" t="s">
        <v>2924</v>
      </c>
      <c r="AJ41" s="314"/>
      <c r="AK41" s="26" t="s">
        <v>2925</v>
      </c>
      <c r="AL41" s="4" t="s">
        <v>2926</v>
      </c>
      <c r="AM41" s="4" t="s">
        <v>1866</v>
      </c>
      <c r="AN41" s="29">
        <v>681</v>
      </c>
      <c r="AO41" s="4"/>
      <c r="AV41" s="42" t="s">
        <v>2927</v>
      </c>
      <c r="AW41" t="s">
        <v>2928</v>
      </c>
      <c r="AX41" t="s">
        <v>1789</v>
      </c>
      <c r="AY41" s="52" t="s">
        <v>2927</v>
      </c>
      <c r="BF41" s="313" t="s">
        <v>2929</v>
      </c>
      <c r="BG41" s="314" t="s">
        <v>2822</v>
      </c>
      <c r="BH41" s="315" t="s">
        <v>1803</v>
      </c>
      <c r="BI41" s="57">
        <v>10</v>
      </c>
      <c r="BJ41" s="57">
        <v>25</v>
      </c>
      <c r="BK41" s="316" t="s">
        <v>521</v>
      </c>
      <c r="BL41">
        <f t="shared" si="0"/>
        <v>2.5</v>
      </c>
      <c r="BN41" s="26" t="s">
        <v>1110</v>
      </c>
      <c r="BO41" s="8" t="s">
        <v>2930</v>
      </c>
      <c r="BU41" s="33" t="s">
        <v>2931</v>
      </c>
      <c r="BV41" s="29" t="s">
        <v>2932</v>
      </c>
      <c r="BX41" s="33">
        <v>1986</v>
      </c>
      <c r="BY41" s="29">
        <v>538</v>
      </c>
      <c r="CA41" s="62">
        <v>2002</v>
      </c>
      <c r="CB41" s="343" t="s">
        <v>2933</v>
      </c>
      <c r="CD41" s="303" t="s">
        <v>2934</v>
      </c>
      <c r="CE41" s="57" t="s">
        <v>878</v>
      </c>
      <c r="CF41" s="57" t="s">
        <v>878</v>
      </c>
      <c r="CG41" s="57">
        <v>512</v>
      </c>
      <c r="CI41" s="321" t="s">
        <v>2935</v>
      </c>
      <c r="CJ41" s="322" t="s">
        <v>2936</v>
      </c>
      <c r="CK41" s="57" t="s">
        <v>2440</v>
      </c>
      <c r="CL41" s="60" t="s">
        <v>2937</v>
      </c>
      <c r="CO41" s="26" t="s">
        <v>2938</v>
      </c>
      <c r="CP41" t="s">
        <v>2939</v>
      </c>
      <c r="CQ41" s="8" t="s">
        <v>2940</v>
      </c>
      <c r="CS41" s="26" t="s">
        <v>2941</v>
      </c>
      <c r="CT41" s="8" t="s">
        <v>2942</v>
      </c>
      <c r="CV41" s="791" t="s">
        <v>10678</v>
      </c>
      <c r="CW41" s="8" t="s">
        <v>10719</v>
      </c>
      <c r="DF41" s="791" t="s">
        <v>10678</v>
      </c>
      <c r="DG41" s="405"/>
      <c r="DH41">
        <v>343</v>
      </c>
    </row>
    <row r="42" spans="1:112" ht="13">
      <c r="A42" s="33" t="s">
        <v>2943</v>
      </c>
      <c r="B42" s="4" t="s">
        <v>2944</v>
      </c>
      <c r="C42" s="4">
        <v>419</v>
      </c>
      <c r="D42" s="33" t="s">
        <v>2917</v>
      </c>
      <c r="E42" t="s">
        <v>1510</v>
      </c>
      <c r="F42" s="4"/>
      <c r="G42" s="4"/>
      <c r="H42" s="4"/>
      <c r="I42" s="4"/>
      <c r="P42" s="26" t="s">
        <v>2945</v>
      </c>
      <c r="Q42" s="366" t="s">
        <v>2946</v>
      </c>
      <c r="R42" s="366" t="s">
        <v>489</v>
      </c>
      <c r="S42" s="29" t="s">
        <v>139</v>
      </c>
      <c r="T42" s="39"/>
      <c r="U42" s="39"/>
      <c r="V42" s="375"/>
      <c r="X42" s="33" t="s">
        <v>2947</v>
      </c>
      <c r="Y42" s="4" t="s">
        <v>2948</v>
      </c>
      <c r="Z42" s="4" t="s">
        <v>1789</v>
      </c>
      <c r="AA42" s="29" t="s">
        <v>2947</v>
      </c>
      <c r="AC42" s="33">
        <v>125</v>
      </c>
      <c r="AD42" s="4" t="s">
        <v>2949</v>
      </c>
      <c r="AE42" s="29">
        <v>125</v>
      </c>
      <c r="AF42" s="4"/>
      <c r="AG42" s="496">
        <v>2203000100</v>
      </c>
      <c r="AH42" s="497">
        <v>22030001</v>
      </c>
      <c r="AI42" s="502" t="s">
        <v>2950</v>
      </c>
      <c r="AJ42" s="314"/>
      <c r="AK42" s="26" t="s">
        <v>2951</v>
      </c>
      <c r="AL42" s="4" t="s">
        <v>2952</v>
      </c>
      <c r="AM42" s="4" t="s">
        <v>1866</v>
      </c>
      <c r="AN42" s="29">
        <v>682</v>
      </c>
      <c r="AO42" s="4"/>
      <c r="AV42" s="42" t="s">
        <v>2953</v>
      </c>
      <c r="AW42" t="s">
        <v>2232</v>
      </c>
      <c r="AX42" t="s">
        <v>1789</v>
      </c>
      <c r="AY42" s="52" t="s">
        <v>2953</v>
      </c>
      <c r="BF42" s="313" t="s">
        <v>2954</v>
      </c>
      <c r="BG42" s="314" t="s">
        <v>2794</v>
      </c>
      <c r="BH42" s="314" t="s">
        <v>1803</v>
      </c>
      <c r="BI42" s="57">
        <v>10</v>
      </c>
      <c r="BJ42" s="57">
        <v>48</v>
      </c>
      <c r="BK42" s="316" t="s">
        <v>2955</v>
      </c>
      <c r="BL42">
        <f t="shared" si="0"/>
        <v>4.8</v>
      </c>
      <c r="BN42" s="26" t="s">
        <v>2956</v>
      </c>
      <c r="BO42" s="8" t="s">
        <v>1794</v>
      </c>
      <c r="BU42" s="33" t="s">
        <v>2957</v>
      </c>
      <c r="BV42" s="29" t="s">
        <v>2958</v>
      </c>
      <c r="BX42" s="33">
        <v>1987</v>
      </c>
      <c r="BY42" s="29">
        <v>539</v>
      </c>
      <c r="CA42" s="62">
        <v>2003</v>
      </c>
      <c r="CB42" s="343" t="s">
        <v>2959</v>
      </c>
      <c r="CD42" s="303" t="s">
        <v>2960</v>
      </c>
      <c r="CE42" s="298" t="s">
        <v>2961</v>
      </c>
      <c r="CF42" s="373" t="s">
        <v>1778</v>
      </c>
      <c r="CG42" s="373" t="s">
        <v>1778</v>
      </c>
      <c r="CI42" s="321" t="s">
        <v>2962</v>
      </c>
      <c r="CJ42" s="322" t="s">
        <v>2963</v>
      </c>
      <c r="CK42" s="57" t="s">
        <v>2964</v>
      </c>
      <c r="CL42" s="60" t="s">
        <v>2965</v>
      </c>
      <c r="CO42" s="26" t="s">
        <v>2966</v>
      </c>
      <c r="CP42" t="s">
        <v>2967</v>
      </c>
      <c r="CQ42" s="8" t="s">
        <v>2215</v>
      </c>
      <c r="CS42" s="26" t="s">
        <v>2968</v>
      </c>
      <c r="CT42" s="8" t="s">
        <v>2969</v>
      </c>
      <c r="CV42" s="792" t="s">
        <v>10679</v>
      </c>
      <c r="CW42" s="8" t="s">
        <v>10720</v>
      </c>
      <c r="DF42" s="792" t="s">
        <v>10679</v>
      </c>
      <c r="DG42" s="405"/>
      <c r="DH42">
        <v>333</v>
      </c>
    </row>
    <row r="43" spans="1:112" ht="13">
      <c r="A43" s="33" t="s">
        <v>2376</v>
      </c>
      <c r="B43" s="4" t="s">
        <v>2970</v>
      </c>
      <c r="C43" s="4">
        <v>413</v>
      </c>
      <c r="D43" s="33" t="s">
        <v>2943</v>
      </c>
      <c r="E43" t="s">
        <v>1511</v>
      </c>
      <c r="F43" s="4"/>
      <c r="G43" s="4"/>
      <c r="H43" s="4"/>
      <c r="I43" s="4"/>
      <c r="P43" s="26" t="s">
        <v>2971</v>
      </c>
      <c r="Q43" s="366" t="s">
        <v>2972</v>
      </c>
      <c r="R43" s="366" t="s">
        <v>503</v>
      </c>
      <c r="S43" s="29" t="s">
        <v>139</v>
      </c>
      <c r="T43" s="4"/>
      <c r="U43" s="4"/>
      <c r="V43" s="298"/>
      <c r="X43" s="33" t="s">
        <v>2973</v>
      </c>
      <c r="Y43" s="4" t="s">
        <v>2974</v>
      </c>
      <c r="Z43" s="4" t="s">
        <v>1789</v>
      </c>
      <c r="AA43" s="29" t="s">
        <v>2973</v>
      </c>
      <c r="AC43" s="33">
        <v>117</v>
      </c>
      <c r="AD43" s="4" t="s">
        <v>2975</v>
      </c>
      <c r="AE43" s="29">
        <v>117</v>
      </c>
      <c r="AF43" s="4"/>
      <c r="AG43" s="496">
        <v>2203000900</v>
      </c>
      <c r="AH43" s="497">
        <v>22030009</v>
      </c>
      <c r="AI43" s="502" t="s">
        <v>2976</v>
      </c>
      <c r="AJ43" s="314"/>
      <c r="AK43" s="26" t="s">
        <v>2977</v>
      </c>
      <c r="AL43" s="4" t="s">
        <v>2978</v>
      </c>
      <c r="AM43" s="4" t="s">
        <v>1866</v>
      </c>
      <c r="AN43" s="29" t="s">
        <v>2920</v>
      </c>
      <c r="AO43" s="4"/>
      <c r="AV43" s="42" t="s">
        <v>2979</v>
      </c>
      <c r="AW43" t="s">
        <v>1973</v>
      </c>
      <c r="AX43" t="s">
        <v>1789</v>
      </c>
      <c r="AY43" s="52" t="s">
        <v>2979</v>
      </c>
      <c r="BF43" s="313" t="s">
        <v>2980</v>
      </c>
      <c r="BG43" s="314" t="s">
        <v>2794</v>
      </c>
      <c r="BH43" s="315" t="s">
        <v>1803</v>
      </c>
      <c r="BI43" s="57">
        <v>10</v>
      </c>
      <c r="BJ43" s="57">
        <v>54</v>
      </c>
      <c r="BK43" s="316" t="s">
        <v>2981</v>
      </c>
      <c r="BL43">
        <f t="shared" si="0"/>
        <v>5.4</v>
      </c>
      <c r="BN43" s="26" t="s">
        <v>1113</v>
      </c>
      <c r="BO43" s="8" t="s">
        <v>2982</v>
      </c>
      <c r="BU43" s="33" t="s">
        <v>2983</v>
      </c>
      <c r="BV43" s="29" t="s">
        <v>2984</v>
      </c>
      <c r="BX43" s="33">
        <v>1988</v>
      </c>
      <c r="BY43" s="29">
        <v>540</v>
      </c>
      <c r="CA43" s="62">
        <v>2004</v>
      </c>
      <c r="CB43" s="343" t="s">
        <v>2985</v>
      </c>
      <c r="CD43" s="303" t="s">
        <v>2986</v>
      </c>
      <c r="CE43" s="298" t="s">
        <v>425</v>
      </c>
      <c r="CF43" s="373" t="s">
        <v>425</v>
      </c>
      <c r="CG43" s="373" t="s">
        <v>1778</v>
      </c>
      <c r="CI43" s="321" t="s">
        <v>803</v>
      </c>
      <c r="CJ43" s="322" t="s">
        <v>1109</v>
      </c>
      <c r="CK43" s="57" t="s">
        <v>551</v>
      </c>
      <c r="CL43" s="60" t="s">
        <v>2987</v>
      </c>
      <c r="CO43" s="26" t="s">
        <v>2988</v>
      </c>
      <c r="CP43" t="s">
        <v>2989</v>
      </c>
      <c r="CQ43" s="8" t="s">
        <v>2098</v>
      </c>
      <c r="CS43" s="26" t="s">
        <v>2990</v>
      </c>
      <c r="CT43" s="8" t="s">
        <v>2991</v>
      </c>
      <c r="CV43" s="791" t="s">
        <v>10680</v>
      </c>
      <c r="CW43" s="8" t="s">
        <v>3061</v>
      </c>
      <c r="DF43" s="791" t="s">
        <v>10680</v>
      </c>
      <c r="DG43" s="405"/>
      <c r="DH43">
        <v>0</v>
      </c>
    </row>
    <row r="44" spans="1:112" ht="13.5" thickBot="1">
      <c r="A44" s="33" t="s">
        <v>2992</v>
      </c>
      <c r="B44" s="4" t="s">
        <v>2993</v>
      </c>
      <c r="C44" s="4">
        <v>463</v>
      </c>
      <c r="D44" s="33" t="s">
        <v>2376</v>
      </c>
      <c r="E44" t="s">
        <v>1509</v>
      </c>
      <c r="F44" s="4"/>
      <c r="G44" s="4"/>
      <c r="H44" s="4"/>
      <c r="I44" s="4"/>
      <c r="P44" s="26" t="s">
        <v>2994</v>
      </c>
      <c r="Q44" s="366" t="s">
        <v>2995</v>
      </c>
      <c r="R44" s="366" t="s">
        <v>378</v>
      </c>
      <c r="S44" s="29" t="s">
        <v>139</v>
      </c>
      <c r="T44" s="4"/>
      <c r="U44" s="4"/>
      <c r="V44" s="298"/>
      <c r="X44" s="34" t="s">
        <v>2996</v>
      </c>
      <c r="Y44" s="35" t="s">
        <v>2997</v>
      </c>
      <c r="Z44" s="35" t="s">
        <v>1789</v>
      </c>
      <c r="AA44" s="36" t="s">
        <v>2996</v>
      </c>
      <c r="AC44" s="33">
        <v>139</v>
      </c>
      <c r="AD44" s="4" t="s">
        <v>137</v>
      </c>
      <c r="AE44" s="29">
        <v>139</v>
      </c>
      <c r="AF44" s="4"/>
      <c r="AG44" s="496">
        <v>2203001000</v>
      </c>
      <c r="AH44" s="497">
        <v>22030010</v>
      </c>
      <c r="AI44" s="502" t="s">
        <v>2998</v>
      </c>
      <c r="AJ44" s="314"/>
      <c r="AK44" s="26" t="s">
        <v>2999</v>
      </c>
      <c r="AL44" s="4" t="s">
        <v>3000</v>
      </c>
      <c r="AM44" s="4" t="s">
        <v>1866</v>
      </c>
      <c r="AN44" s="29" t="s">
        <v>2496</v>
      </c>
      <c r="AO44" s="4"/>
      <c r="AV44" s="42" t="s">
        <v>3001</v>
      </c>
      <c r="AW44" t="s">
        <v>3002</v>
      </c>
      <c r="AX44" t="s">
        <v>1789</v>
      </c>
      <c r="AY44" s="52" t="s">
        <v>3001</v>
      </c>
      <c r="BF44" s="313" t="s">
        <v>3003</v>
      </c>
      <c r="BG44" s="314" t="s">
        <v>2794</v>
      </c>
      <c r="BH44" s="314" t="s">
        <v>1803</v>
      </c>
      <c r="BI44" s="57">
        <v>10</v>
      </c>
      <c r="BJ44" s="57">
        <v>60</v>
      </c>
      <c r="BK44" s="316" t="s">
        <v>3004</v>
      </c>
      <c r="BL44">
        <f t="shared" si="0"/>
        <v>6</v>
      </c>
      <c r="BN44" s="27" t="s">
        <v>1118</v>
      </c>
      <c r="BO44" s="9" t="s">
        <v>3005</v>
      </c>
      <c r="BU44" s="33" t="s">
        <v>3006</v>
      </c>
      <c r="BV44" s="29" t="s">
        <v>3007</v>
      </c>
      <c r="BX44" s="33">
        <v>1989</v>
      </c>
      <c r="BY44" s="29">
        <v>541</v>
      </c>
      <c r="CA44" s="62">
        <v>2005</v>
      </c>
      <c r="CB44" s="343" t="s">
        <v>3008</v>
      </c>
      <c r="CD44" s="303" t="s">
        <v>3009</v>
      </c>
      <c r="CE44" s="298" t="s">
        <v>2341</v>
      </c>
      <c r="CF44" s="373" t="s">
        <v>3010</v>
      </c>
      <c r="CG44" s="57">
        <v>616</v>
      </c>
      <c r="CI44" s="321" t="s">
        <v>3011</v>
      </c>
      <c r="CJ44" s="322" t="s">
        <v>3012</v>
      </c>
      <c r="CK44" s="57" t="s">
        <v>1096</v>
      </c>
      <c r="CL44" s="60" t="s">
        <v>3013</v>
      </c>
      <c r="CO44" s="26" t="s">
        <v>3014</v>
      </c>
      <c r="CP44" t="s">
        <v>3015</v>
      </c>
      <c r="CQ44" s="8" t="s">
        <v>2127</v>
      </c>
      <c r="CS44" s="26" t="s">
        <v>3016</v>
      </c>
      <c r="CT44" s="8" t="s">
        <v>3017</v>
      </c>
      <c r="DG44" s="405"/>
      <c r="DH44" s="405"/>
    </row>
    <row r="45" spans="1:112" ht="13">
      <c r="A45" s="33" t="s">
        <v>3018</v>
      </c>
      <c r="B45" s="4" t="s">
        <v>3019</v>
      </c>
      <c r="C45" s="4">
        <v>462</v>
      </c>
      <c r="D45" s="33" t="s">
        <v>2992</v>
      </c>
      <c r="E45" t="s">
        <v>1508</v>
      </c>
      <c r="F45" s="4"/>
      <c r="G45" s="4"/>
      <c r="H45" s="4"/>
      <c r="I45" s="4"/>
      <c r="P45" s="26" t="s">
        <v>3020</v>
      </c>
      <c r="Q45" s="366" t="s">
        <v>3021</v>
      </c>
      <c r="R45" s="366" t="s">
        <v>506</v>
      </c>
      <c r="S45" s="29" t="s">
        <v>139</v>
      </c>
      <c r="T45" s="4"/>
      <c r="U45" s="4"/>
      <c r="V45" s="298"/>
      <c r="AC45" s="33">
        <v>140</v>
      </c>
      <c r="AD45" s="4" t="s">
        <v>3022</v>
      </c>
      <c r="AE45" s="29">
        <v>140</v>
      </c>
      <c r="AF45" s="4"/>
      <c r="AG45" s="496">
        <v>2204101100</v>
      </c>
      <c r="AH45" s="497">
        <v>22041011</v>
      </c>
      <c r="AI45" s="502" t="s">
        <v>3023</v>
      </c>
      <c r="AJ45" s="314"/>
      <c r="AK45" s="26" t="s">
        <v>3024</v>
      </c>
      <c r="AL45" s="4" t="s">
        <v>3025</v>
      </c>
      <c r="AM45" s="4" t="s">
        <v>1866</v>
      </c>
      <c r="AN45" s="29" t="s">
        <v>524</v>
      </c>
      <c r="AO45" s="4"/>
      <c r="AV45" s="42" t="s">
        <v>3026</v>
      </c>
      <c r="AW45" t="s">
        <v>3027</v>
      </c>
      <c r="AX45" t="s">
        <v>1789</v>
      </c>
      <c r="AY45" s="52" t="s">
        <v>3026</v>
      </c>
      <c r="BF45" s="313" t="s">
        <v>3028</v>
      </c>
      <c r="BG45" s="314" t="s">
        <v>2822</v>
      </c>
      <c r="BH45" s="315" t="s">
        <v>1803</v>
      </c>
      <c r="BI45" s="57">
        <v>10</v>
      </c>
      <c r="BJ45" s="57">
        <v>300</v>
      </c>
      <c r="BK45" s="316" t="s">
        <v>1114</v>
      </c>
      <c r="BL45">
        <f t="shared" si="0"/>
        <v>30</v>
      </c>
      <c r="BU45" s="33" t="s">
        <v>3029</v>
      </c>
      <c r="BV45" s="29" t="s">
        <v>3030</v>
      </c>
      <c r="BX45" s="33">
        <v>1990</v>
      </c>
      <c r="BY45" s="29">
        <v>542</v>
      </c>
      <c r="CA45" s="62">
        <v>2006</v>
      </c>
      <c r="CB45" s="343" t="s">
        <v>3031</v>
      </c>
      <c r="CD45" s="303" t="s">
        <v>3032</v>
      </c>
      <c r="CE45" s="57" t="s">
        <v>2208</v>
      </c>
      <c r="CF45" s="57" t="s">
        <v>2208</v>
      </c>
      <c r="CG45" s="298">
        <v>513</v>
      </c>
      <c r="CI45" s="321" t="s">
        <v>2365</v>
      </c>
      <c r="CJ45" s="322" t="s">
        <v>3033</v>
      </c>
      <c r="CK45" s="57" t="s">
        <v>836</v>
      </c>
      <c r="CL45" s="60" t="s">
        <v>3034</v>
      </c>
      <c r="CO45" s="26" t="s">
        <v>3035</v>
      </c>
      <c r="CP45" t="s">
        <v>3036</v>
      </c>
      <c r="CQ45" s="8" t="s">
        <v>2151</v>
      </c>
      <c r="CS45" s="26" t="s">
        <v>3037</v>
      </c>
      <c r="CT45" s="8" t="s">
        <v>3038</v>
      </c>
      <c r="DG45" s="405"/>
      <c r="DH45" s="405"/>
    </row>
    <row r="46" spans="1:112" ht="13">
      <c r="A46" s="33" t="s">
        <v>3039</v>
      </c>
      <c r="B46" s="4" t="s">
        <v>3040</v>
      </c>
      <c r="C46" s="4">
        <v>461</v>
      </c>
      <c r="D46" s="33" t="s">
        <v>3018</v>
      </c>
      <c r="E46" s="4"/>
      <c r="F46" s="4"/>
      <c r="G46" s="4"/>
      <c r="H46" s="4"/>
      <c r="I46" s="4"/>
      <c r="P46" s="26" t="s">
        <v>3041</v>
      </c>
      <c r="Q46" s="366" t="s">
        <v>2269</v>
      </c>
      <c r="R46" s="366" t="s">
        <v>478</v>
      </c>
      <c r="S46" s="29" t="s">
        <v>139</v>
      </c>
      <c r="T46" s="4"/>
      <c r="U46" s="4"/>
      <c r="V46" s="298"/>
      <c r="AC46" s="33">
        <v>118</v>
      </c>
      <c r="AD46" s="4" t="s">
        <v>3042</v>
      </c>
      <c r="AE46" s="29">
        <v>118</v>
      </c>
      <c r="AF46" s="4"/>
      <c r="AG46" s="496">
        <v>2204101300</v>
      </c>
      <c r="AH46" s="497">
        <v>22041013</v>
      </c>
      <c r="AI46" s="502" t="s">
        <v>3043</v>
      </c>
      <c r="AJ46" s="314"/>
      <c r="AK46" s="26" t="s">
        <v>3044</v>
      </c>
      <c r="AL46" s="4" t="s">
        <v>3045</v>
      </c>
      <c r="AM46" s="4" t="s">
        <v>1866</v>
      </c>
      <c r="AN46" s="29" t="s">
        <v>2064</v>
      </c>
      <c r="AO46" s="4"/>
      <c r="AV46" s="42" t="s">
        <v>3046</v>
      </c>
      <c r="AW46" t="s">
        <v>2926</v>
      </c>
      <c r="AX46" t="s">
        <v>1789</v>
      </c>
      <c r="AY46" s="52" t="s">
        <v>3046</v>
      </c>
      <c r="BF46" s="313" t="s">
        <v>3047</v>
      </c>
      <c r="BG46" s="314" t="s">
        <v>3048</v>
      </c>
      <c r="BH46" s="314" t="s">
        <v>1803</v>
      </c>
      <c r="BI46" s="57">
        <v>11</v>
      </c>
      <c r="BJ46" s="57">
        <v>12</v>
      </c>
      <c r="BK46" s="316" t="s">
        <v>821</v>
      </c>
      <c r="BL46">
        <f t="shared" si="0"/>
        <v>1.32</v>
      </c>
      <c r="BU46" s="33" t="s">
        <v>3049</v>
      </c>
      <c r="BV46" s="29" t="s">
        <v>3050</v>
      </c>
      <c r="BX46" s="33">
        <v>1991</v>
      </c>
      <c r="BY46" s="29">
        <v>543</v>
      </c>
      <c r="CA46" s="62">
        <v>2007</v>
      </c>
      <c r="CB46" s="343" t="s">
        <v>3051</v>
      </c>
      <c r="CD46" s="303" t="s">
        <v>3052</v>
      </c>
      <c r="CE46" s="298" t="s">
        <v>467</v>
      </c>
      <c r="CF46" s="373" t="s">
        <v>467</v>
      </c>
      <c r="CG46" s="57">
        <v>514</v>
      </c>
      <c r="CI46" s="321" t="s">
        <v>3053</v>
      </c>
      <c r="CJ46" s="322" t="s">
        <v>3054</v>
      </c>
      <c r="CK46" s="57" t="s">
        <v>3055</v>
      </c>
      <c r="CL46" s="60" t="s">
        <v>3056</v>
      </c>
      <c r="CO46" s="26" t="s">
        <v>3057</v>
      </c>
      <c r="CP46" t="s">
        <v>3058</v>
      </c>
      <c r="CQ46" s="8" t="s">
        <v>1763</v>
      </c>
      <c r="CS46" s="26" t="s">
        <v>3059</v>
      </c>
      <c r="CT46" s="8" t="s">
        <v>3060</v>
      </c>
      <c r="DG46" s="405"/>
      <c r="DH46" s="405"/>
    </row>
    <row r="47" spans="1:112" ht="13.5" thickBot="1">
      <c r="A47" s="34" t="s">
        <v>3061</v>
      </c>
      <c r="B47" s="4" t="s">
        <v>3062</v>
      </c>
      <c r="C47" s="28"/>
      <c r="D47" s="33" t="s">
        <v>3039</v>
      </c>
      <c r="E47" s="4"/>
      <c r="F47" s="4"/>
      <c r="G47" s="4"/>
      <c r="H47" s="4"/>
      <c r="I47" s="4"/>
      <c r="P47" s="26" t="s">
        <v>3063</v>
      </c>
      <c r="Q47" s="366" t="s">
        <v>2300</v>
      </c>
      <c r="R47" s="366" t="s">
        <v>484</v>
      </c>
      <c r="S47" s="29" t="s">
        <v>139</v>
      </c>
      <c r="T47" s="4"/>
      <c r="U47" s="4"/>
      <c r="V47" s="298"/>
      <c r="AC47" s="33">
        <v>105</v>
      </c>
      <c r="AD47" s="4" t="s">
        <v>293</v>
      </c>
      <c r="AE47" s="29">
        <v>105</v>
      </c>
      <c r="AF47" s="4"/>
      <c r="AG47" s="496">
        <v>2204101500</v>
      </c>
      <c r="AH47" s="497">
        <v>22041015</v>
      </c>
      <c r="AI47" s="502" t="s">
        <v>3064</v>
      </c>
      <c r="AJ47" s="314"/>
      <c r="AK47" s="26" t="s">
        <v>3065</v>
      </c>
      <c r="AL47" s="4" t="s">
        <v>3066</v>
      </c>
      <c r="AM47" s="4" t="s">
        <v>1866</v>
      </c>
      <c r="AN47" s="29" t="s">
        <v>939</v>
      </c>
      <c r="AO47" s="4"/>
      <c r="AV47" s="42" t="s">
        <v>3067</v>
      </c>
      <c r="AW47" t="s">
        <v>2952</v>
      </c>
      <c r="AX47" t="s">
        <v>1789</v>
      </c>
      <c r="AY47" s="52" t="s">
        <v>3067</v>
      </c>
      <c r="BF47" s="313" t="s">
        <v>3068</v>
      </c>
      <c r="BG47" s="314" t="s">
        <v>3069</v>
      </c>
      <c r="BH47" s="315" t="s">
        <v>1803</v>
      </c>
      <c r="BI47" s="57">
        <v>11.8</v>
      </c>
      <c r="BJ47" s="57">
        <v>12</v>
      </c>
      <c r="BK47" s="316" t="s">
        <v>954</v>
      </c>
      <c r="BL47">
        <f t="shared" si="0"/>
        <v>1.4160000000000001</v>
      </c>
      <c r="BU47" s="33" t="s">
        <v>3070</v>
      </c>
      <c r="BV47" s="29" t="s">
        <v>3071</v>
      </c>
      <c r="BX47" s="33">
        <v>1992</v>
      </c>
      <c r="BY47" s="29">
        <v>544</v>
      </c>
      <c r="CA47" s="62">
        <v>2008</v>
      </c>
      <c r="CB47" s="343" t="s">
        <v>3072</v>
      </c>
      <c r="CD47" s="303" t="s">
        <v>3073</v>
      </c>
      <c r="CE47" s="298" t="s">
        <v>1096</v>
      </c>
      <c r="CF47" s="373" t="s">
        <v>1096</v>
      </c>
      <c r="CG47" s="57">
        <v>515</v>
      </c>
      <c r="CI47" s="26" t="s">
        <v>3074</v>
      </c>
      <c r="CJ47" s="57" t="s">
        <v>3075</v>
      </c>
      <c r="CK47" s="57"/>
      <c r="CL47" s="60" t="s">
        <v>3076</v>
      </c>
      <c r="CO47" s="26" t="s">
        <v>3077</v>
      </c>
      <c r="CP47" t="s">
        <v>3078</v>
      </c>
      <c r="CQ47" s="8" t="s">
        <v>2243</v>
      </c>
      <c r="CS47" s="26" t="s">
        <v>3079</v>
      </c>
      <c r="CT47" s="8" t="s">
        <v>3080</v>
      </c>
      <c r="DG47" s="405"/>
      <c r="DH47" s="405"/>
    </row>
    <row r="48" spans="1:112" ht="13.5" thickBot="1">
      <c r="A48" s="303"/>
      <c r="C48" s="57"/>
      <c r="D48" s="34" t="s">
        <v>3061</v>
      </c>
      <c r="E48" t="s">
        <v>1516</v>
      </c>
      <c r="P48" s="26" t="s">
        <v>3081</v>
      </c>
      <c r="Q48" s="366" t="s">
        <v>3082</v>
      </c>
      <c r="R48" s="366" t="s">
        <v>996</v>
      </c>
      <c r="S48" s="29" t="s">
        <v>2046</v>
      </c>
      <c r="T48" s="4"/>
      <c r="U48" s="4"/>
      <c r="V48" s="298"/>
      <c r="AC48" s="33">
        <v>136</v>
      </c>
      <c r="AD48" s="4" t="s">
        <v>3083</v>
      </c>
      <c r="AE48" s="29">
        <v>136</v>
      </c>
      <c r="AF48" s="4"/>
      <c r="AG48" s="496">
        <v>2204101510</v>
      </c>
      <c r="AH48" s="497">
        <v>22041015</v>
      </c>
      <c r="AI48" s="502" t="s">
        <v>3084</v>
      </c>
      <c r="AJ48" s="314"/>
      <c r="AK48" s="26" t="s">
        <v>3085</v>
      </c>
      <c r="AL48" s="4" t="s">
        <v>3086</v>
      </c>
      <c r="AM48" s="4" t="s">
        <v>1866</v>
      </c>
      <c r="AN48" s="29" t="s">
        <v>2280</v>
      </c>
      <c r="AO48" s="4"/>
      <c r="AV48" s="42" t="s">
        <v>3087</v>
      </c>
      <c r="AW48" t="s">
        <v>2978</v>
      </c>
      <c r="AX48" t="s">
        <v>1789</v>
      </c>
      <c r="AY48" s="52" t="s">
        <v>3087</v>
      </c>
      <c r="BF48" s="313" t="s">
        <v>3088</v>
      </c>
      <c r="BG48" s="314" t="s">
        <v>3089</v>
      </c>
      <c r="BH48" s="314" t="s">
        <v>1803</v>
      </c>
      <c r="BI48" s="57">
        <v>12</v>
      </c>
      <c r="BJ48" s="57">
        <v>6</v>
      </c>
      <c r="BK48" s="316" t="s">
        <v>3090</v>
      </c>
      <c r="BL48">
        <f t="shared" si="0"/>
        <v>0.72</v>
      </c>
      <c r="BU48" s="33" t="s">
        <v>3091</v>
      </c>
      <c r="BV48" s="29" t="s">
        <v>3092</v>
      </c>
      <c r="BX48" s="33">
        <v>1993</v>
      </c>
      <c r="BY48" s="29">
        <v>545</v>
      </c>
      <c r="CA48" s="62">
        <v>2009</v>
      </c>
      <c r="CB48" s="343" t="s">
        <v>3093</v>
      </c>
      <c r="CD48" s="303" t="s">
        <v>3094</v>
      </c>
      <c r="CE48" s="57" t="s">
        <v>1073</v>
      </c>
      <c r="CF48" s="57" t="s">
        <v>1073</v>
      </c>
      <c r="CG48" s="57">
        <v>516</v>
      </c>
      <c r="CI48" s="321" t="s">
        <v>3095</v>
      </c>
      <c r="CJ48" s="322" t="s">
        <v>3096</v>
      </c>
      <c r="CK48" s="57" t="s">
        <v>2920</v>
      </c>
      <c r="CL48" s="60" t="s">
        <v>2542</v>
      </c>
      <c r="CO48" s="26" t="s">
        <v>3097</v>
      </c>
      <c r="CP48" t="s">
        <v>3098</v>
      </c>
      <c r="CQ48" s="8" t="s">
        <v>3099</v>
      </c>
      <c r="CS48" s="26" t="s">
        <v>3100</v>
      </c>
      <c r="CT48" s="8" t="s">
        <v>3101</v>
      </c>
      <c r="DG48" s="405"/>
      <c r="DH48" s="405"/>
    </row>
    <row r="49" spans="1:112" ht="13.5" thickBot="1">
      <c r="A49" s="303"/>
      <c r="C49" s="57"/>
      <c r="P49" s="26" t="s">
        <v>3102</v>
      </c>
      <c r="Q49" s="366" t="s">
        <v>3103</v>
      </c>
      <c r="R49" s="366" t="s">
        <v>494</v>
      </c>
      <c r="S49" s="29" t="s">
        <v>2046</v>
      </c>
      <c r="T49" s="4"/>
      <c r="U49" s="4"/>
      <c r="V49" s="298"/>
      <c r="AC49" s="34">
        <v>114</v>
      </c>
      <c r="AD49" s="35" t="s">
        <v>3104</v>
      </c>
      <c r="AE49" s="36">
        <v>114</v>
      </c>
      <c r="AF49" s="4"/>
      <c r="AG49" s="499" t="s">
        <v>3105</v>
      </c>
      <c r="AH49" s="497">
        <v>22041091</v>
      </c>
      <c r="AI49" s="502" t="s">
        <v>3106</v>
      </c>
      <c r="AJ49" s="314"/>
      <c r="AK49" s="26" t="s">
        <v>3107</v>
      </c>
      <c r="AL49" s="4" t="s">
        <v>3108</v>
      </c>
      <c r="AM49" s="4" t="s">
        <v>1866</v>
      </c>
      <c r="AN49" s="29" t="s">
        <v>934</v>
      </c>
      <c r="AO49" s="4"/>
      <c r="AV49" s="42" t="s">
        <v>3109</v>
      </c>
      <c r="AW49" t="s">
        <v>3000</v>
      </c>
      <c r="AX49" t="s">
        <v>1789</v>
      </c>
      <c r="AY49" s="52" t="s">
        <v>3109</v>
      </c>
      <c r="BF49" s="313" t="s">
        <v>3110</v>
      </c>
      <c r="BG49" s="314" t="s">
        <v>3111</v>
      </c>
      <c r="BH49" s="314" t="s">
        <v>1803</v>
      </c>
      <c r="BI49" s="57">
        <v>12.5</v>
      </c>
      <c r="BJ49" s="57">
        <v>48</v>
      </c>
      <c r="BK49" s="316" t="s">
        <v>2064</v>
      </c>
      <c r="BL49">
        <f t="shared" si="0"/>
        <v>6</v>
      </c>
      <c r="BU49" s="33" t="s">
        <v>3112</v>
      </c>
      <c r="BV49" s="29" t="s">
        <v>3113</v>
      </c>
      <c r="BX49" s="33">
        <v>1994</v>
      </c>
      <c r="BY49" s="29">
        <v>546</v>
      </c>
      <c r="CA49" s="62">
        <v>2010</v>
      </c>
      <c r="CB49" s="343" t="s">
        <v>3114</v>
      </c>
      <c r="CD49" s="303" t="s">
        <v>3115</v>
      </c>
      <c r="CE49" s="57" t="s">
        <v>1099</v>
      </c>
      <c r="CF49" s="57" t="s">
        <v>1099</v>
      </c>
      <c r="CG49" s="298">
        <v>517</v>
      </c>
      <c r="CI49" s="321" t="s">
        <v>22</v>
      </c>
      <c r="CJ49" s="322" t="s">
        <v>265</v>
      </c>
      <c r="CK49" s="57" t="s">
        <v>809</v>
      </c>
      <c r="CL49" s="60" t="s">
        <v>3116</v>
      </c>
      <c r="CO49" s="26" t="s">
        <v>3097</v>
      </c>
      <c r="CP49" t="s">
        <v>3098</v>
      </c>
      <c r="CQ49" s="8" t="s">
        <v>3117</v>
      </c>
      <c r="CS49" s="26" t="s">
        <v>3118</v>
      </c>
      <c r="CT49" s="8" t="s">
        <v>3119</v>
      </c>
      <c r="DG49" s="405"/>
      <c r="DH49" s="405"/>
    </row>
    <row r="50" spans="1:112" ht="13">
      <c r="P50" s="26" t="s">
        <v>3120</v>
      </c>
      <c r="Q50" s="366" t="s">
        <v>3121</v>
      </c>
      <c r="R50" s="366" t="s">
        <v>3122</v>
      </c>
      <c r="S50" s="29" t="s">
        <v>2046</v>
      </c>
      <c r="T50" s="4"/>
      <c r="AC50" s="4"/>
      <c r="AD50" s="4"/>
      <c r="AE50" s="4"/>
      <c r="AF50" s="4"/>
      <c r="AG50" s="499" t="s">
        <v>3105</v>
      </c>
      <c r="AH50" s="497">
        <v>22041091</v>
      </c>
      <c r="AI50" s="502" t="s">
        <v>3123</v>
      </c>
      <c r="AJ50" s="314"/>
      <c r="AK50" s="26" t="s">
        <v>3124</v>
      </c>
      <c r="AL50" s="4" t="s">
        <v>2633</v>
      </c>
      <c r="AM50" s="4" t="s">
        <v>1866</v>
      </c>
      <c r="AN50" s="29">
        <v>588</v>
      </c>
      <c r="AO50" s="4"/>
      <c r="AV50" s="42" t="s">
        <v>809</v>
      </c>
      <c r="AW50" t="s">
        <v>3025</v>
      </c>
      <c r="AX50" t="s">
        <v>1789</v>
      </c>
      <c r="AY50" s="52" t="s">
        <v>809</v>
      </c>
      <c r="BF50" s="313" t="s">
        <v>3125</v>
      </c>
      <c r="BG50" s="314" t="s">
        <v>3126</v>
      </c>
      <c r="BH50" s="315" t="s">
        <v>1803</v>
      </c>
      <c r="BI50" s="57">
        <v>14</v>
      </c>
      <c r="BJ50" s="57">
        <v>12</v>
      </c>
      <c r="BK50" s="316" t="s">
        <v>3127</v>
      </c>
      <c r="BL50">
        <f t="shared" si="0"/>
        <v>1.68</v>
      </c>
      <c r="BU50" s="33" t="s">
        <v>3128</v>
      </c>
      <c r="BV50" s="29" t="s">
        <v>3129</v>
      </c>
      <c r="BX50" s="33">
        <v>1995</v>
      </c>
      <c r="BY50" s="29">
        <v>547</v>
      </c>
      <c r="CA50" s="62">
        <v>2011</v>
      </c>
      <c r="CB50" s="343" t="s">
        <v>3130</v>
      </c>
      <c r="CD50" s="303" t="s">
        <v>3131</v>
      </c>
      <c r="CE50" s="298" t="s">
        <v>1062</v>
      </c>
      <c r="CF50" s="373" t="s">
        <v>1062</v>
      </c>
      <c r="CG50" s="57">
        <v>518</v>
      </c>
      <c r="CI50" s="321" t="s">
        <v>3132</v>
      </c>
      <c r="CJ50" s="322" t="s">
        <v>3133</v>
      </c>
      <c r="CK50" s="57" t="s">
        <v>841</v>
      </c>
      <c r="CL50" s="60" t="s">
        <v>3134</v>
      </c>
      <c r="CO50" s="26" t="s">
        <v>3135</v>
      </c>
      <c r="CP50" t="s">
        <v>3136</v>
      </c>
      <c r="CQ50" s="8" t="s">
        <v>2074</v>
      </c>
      <c r="CS50" s="26" t="s">
        <v>3137</v>
      </c>
      <c r="CT50" s="8" t="s">
        <v>3138</v>
      </c>
      <c r="DG50" s="405"/>
      <c r="DH50" s="405"/>
    </row>
    <row r="51" spans="1:112" ht="13">
      <c r="A51" s="303"/>
      <c r="C51" s="57"/>
      <c r="P51" s="26" t="s">
        <v>3139</v>
      </c>
      <c r="Q51" s="366" t="s">
        <v>3140</v>
      </c>
      <c r="R51" s="366" t="s">
        <v>415</v>
      </c>
      <c r="S51" s="29" t="s">
        <v>2076</v>
      </c>
      <c r="T51" s="4"/>
      <c r="AC51" s="4"/>
      <c r="AD51" s="4"/>
      <c r="AE51" s="4"/>
      <c r="AF51" s="4"/>
      <c r="AG51" s="496">
        <v>2204109300</v>
      </c>
      <c r="AH51" s="497">
        <v>22041093</v>
      </c>
      <c r="AI51" s="502" t="s">
        <v>3141</v>
      </c>
      <c r="AJ51" s="314"/>
      <c r="AK51" s="26" t="s">
        <v>2077</v>
      </c>
      <c r="AL51" s="4" t="s">
        <v>2078</v>
      </c>
      <c r="AM51" s="4" t="s">
        <v>1866</v>
      </c>
      <c r="AN51" s="29">
        <v>544</v>
      </c>
      <c r="AO51" s="4"/>
      <c r="AV51" s="42" t="s">
        <v>991</v>
      </c>
      <c r="AW51" t="s">
        <v>3045</v>
      </c>
      <c r="AX51" t="s">
        <v>1789</v>
      </c>
      <c r="AY51" s="52" t="s">
        <v>991</v>
      </c>
      <c r="BF51" s="313" t="s">
        <v>3142</v>
      </c>
      <c r="BG51" s="314" t="s">
        <v>3143</v>
      </c>
      <c r="BH51" s="314" t="s">
        <v>1803</v>
      </c>
      <c r="BI51" s="57">
        <v>15</v>
      </c>
      <c r="BJ51" s="57">
        <v>6</v>
      </c>
      <c r="BK51" s="316" t="s">
        <v>1797</v>
      </c>
      <c r="BL51">
        <f t="shared" si="0"/>
        <v>0.9</v>
      </c>
      <c r="BU51" s="33" t="s">
        <v>3144</v>
      </c>
      <c r="BV51" s="29" t="s">
        <v>3145</v>
      </c>
      <c r="BX51" s="33">
        <v>1996</v>
      </c>
      <c r="BY51" s="29">
        <v>548</v>
      </c>
      <c r="CA51" s="62">
        <v>2012</v>
      </c>
      <c r="CB51" s="343" t="s">
        <v>3146</v>
      </c>
      <c r="CD51" s="303" t="s">
        <v>3147</v>
      </c>
      <c r="CE51" s="57" t="s">
        <v>1087</v>
      </c>
      <c r="CF51" s="57" t="s">
        <v>1087</v>
      </c>
      <c r="CG51" s="57">
        <v>519</v>
      </c>
      <c r="CI51" s="321" t="s">
        <v>950</v>
      </c>
      <c r="CJ51" s="322" t="s">
        <v>3148</v>
      </c>
      <c r="CK51" s="57" t="s">
        <v>927</v>
      </c>
      <c r="CL51" s="60" t="s">
        <v>3149</v>
      </c>
      <c r="CO51" s="26" t="s">
        <v>3150</v>
      </c>
      <c r="CP51" t="s">
        <v>3151</v>
      </c>
      <c r="CQ51" s="8" t="s">
        <v>3152</v>
      </c>
      <c r="CS51" s="26" t="s">
        <v>3153</v>
      </c>
      <c r="CT51" s="8" t="s">
        <v>3154</v>
      </c>
      <c r="DG51" s="405"/>
      <c r="DH51" s="405"/>
    </row>
    <row r="52" spans="1:112" ht="13">
      <c r="A52" s="303"/>
      <c r="C52" s="57"/>
      <c r="P52" s="26" t="s">
        <v>3155</v>
      </c>
      <c r="Q52" s="366" t="s">
        <v>3156</v>
      </c>
      <c r="R52" s="366" t="s">
        <v>991</v>
      </c>
      <c r="S52" s="29" t="s">
        <v>2076</v>
      </c>
      <c r="T52" s="4"/>
      <c r="AC52" s="4"/>
      <c r="AD52" s="4"/>
      <c r="AE52" s="4"/>
      <c r="AF52" s="4"/>
      <c r="AG52" s="499" t="s">
        <v>3157</v>
      </c>
      <c r="AH52" s="497">
        <v>22041094</v>
      </c>
      <c r="AI52" s="502" t="s">
        <v>3158</v>
      </c>
      <c r="AJ52" s="314"/>
      <c r="AK52" s="26" t="s">
        <v>2106</v>
      </c>
      <c r="AL52" s="6" t="s">
        <v>2107</v>
      </c>
      <c r="AM52" s="6" t="s">
        <v>1866</v>
      </c>
      <c r="AN52" s="656">
        <v>680</v>
      </c>
      <c r="AO52" s="4"/>
      <c r="AV52" s="42" t="s">
        <v>3159</v>
      </c>
      <c r="AW52" t="s">
        <v>3160</v>
      </c>
      <c r="AX52" t="s">
        <v>1789</v>
      </c>
      <c r="AY52" s="52" t="s">
        <v>3159</v>
      </c>
      <c r="BF52" s="313" t="s">
        <v>3161</v>
      </c>
      <c r="BG52" s="314" t="s">
        <v>3143</v>
      </c>
      <c r="BH52" s="315" t="s">
        <v>1803</v>
      </c>
      <c r="BI52" s="57">
        <v>15</v>
      </c>
      <c r="BJ52" s="57">
        <v>10</v>
      </c>
      <c r="BK52" s="316" t="s">
        <v>3162</v>
      </c>
      <c r="BL52">
        <f t="shared" si="0"/>
        <v>1.5</v>
      </c>
      <c r="BU52" s="33" t="s">
        <v>3163</v>
      </c>
      <c r="BV52" s="29" t="s">
        <v>3164</v>
      </c>
      <c r="BX52" s="33">
        <v>1997</v>
      </c>
      <c r="BY52" s="29">
        <v>549</v>
      </c>
      <c r="CA52" s="62">
        <v>2013</v>
      </c>
      <c r="CB52" s="343" t="s">
        <v>3165</v>
      </c>
      <c r="CD52" s="303" t="s">
        <v>3166</v>
      </c>
      <c r="CE52" s="57" t="s">
        <v>1119</v>
      </c>
      <c r="CF52" s="57" t="s">
        <v>1119</v>
      </c>
      <c r="CG52" s="57">
        <v>520</v>
      </c>
      <c r="CI52" s="321" t="s">
        <v>3167</v>
      </c>
      <c r="CJ52" s="322" t="s">
        <v>885</v>
      </c>
      <c r="CK52" s="57" t="s">
        <v>2854</v>
      </c>
      <c r="CL52" s="60" t="s">
        <v>1778</v>
      </c>
      <c r="CO52" s="26" t="s">
        <v>3168</v>
      </c>
      <c r="CP52" t="s">
        <v>3169</v>
      </c>
      <c r="CQ52" s="8" t="s">
        <v>2626</v>
      </c>
      <c r="CS52" s="26" t="s">
        <v>3170</v>
      </c>
      <c r="CT52" s="8" t="s">
        <v>3171</v>
      </c>
      <c r="DG52" s="405"/>
      <c r="DH52" s="405"/>
    </row>
    <row r="53" spans="1:112" ht="13">
      <c r="A53" s="303"/>
      <c r="C53" s="57"/>
      <c r="P53" s="26" t="s">
        <v>3172</v>
      </c>
      <c r="Q53" s="366" t="s">
        <v>1798</v>
      </c>
      <c r="R53" s="366" t="s">
        <v>855</v>
      </c>
      <c r="S53" s="29" t="s">
        <v>129</v>
      </c>
      <c r="T53" s="4"/>
      <c r="AC53" s="4"/>
      <c r="AD53" s="4"/>
      <c r="AE53" s="4"/>
      <c r="AF53" s="4"/>
      <c r="AG53" s="499" t="s">
        <v>3173</v>
      </c>
      <c r="AH53" s="497">
        <v>22041096</v>
      </c>
      <c r="AI53" s="502" t="s">
        <v>3174</v>
      </c>
      <c r="AJ53" s="314"/>
      <c r="AK53" s="26" t="s">
        <v>3175</v>
      </c>
      <c r="AL53" s="4" t="s">
        <v>3176</v>
      </c>
      <c r="AM53" s="4" t="s">
        <v>1866</v>
      </c>
      <c r="AN53" s="29">
        <v>585</v>
      </c>
      <c r="AO53" s="4"/>
      <c r="AV53" s="42" t="s">
        <v>3096</v>
      </c>
      <c r="AW53" t="s">
        <v>3177</v>
      </c>
      <c r="AX53" t="s">
        <v>1789</v>
      </c>
      <c r="AY53" s="52" t="s">
        <v>3096</v>
      </c>
      <c r="BF53" s="313" t="s">
        <v>3178</v>
      </c>
      <c r="BG53" s="314" t="s">
        <v>3179</v>
      </c>
      <c r="BH53" s="315" t="s">
        <v>1803</v>
      </c>
      <c r="BI53" s="57">
        <v>15</v>
      </c>
      <c r="BJ53" s="57">
        <v>12</v>
      </c>
      <c r="BK53" s="316" t="s">
        <v>979</v>
      </c>
      <c r="BL53">
        <f t="shared" si="0"/>
        <v>1.8</v>
      </c>
      <c r="BU53" s="33" t="s">
        <v>3180</v>
      </c>
      <c r="BV53" s="29" t="s">
        <v>3181</v>
      </c>
      <c r="BX53" s="33">
        <v>1998</v>
      </c>
      <c r="BY53" s="29">
        <v>550</v>
      </c>
      <c r="CA53" s="62">
        <v>2014</v>
      </c>
      <c r="CB53" s="343" t="s">
        <v>3182</v>
      </c>
      <c r="CD53" s="303" t="s">
        <v>3183</v>
      </c>
      <c r="CE53" s="298" t="s">
        <v>3184</v>
      </c>
      <c r="CF53" s="373" t="s">
        <v>1778</v>
      </c>
      <c r="CG53" s="373" t="s">
        <v>1778</v>
      </c>
      <c r="CI53" s="321" t="s">
        <v>3185</v>
      </c>
      <c r="CJ53" s="322" t="s">
        <v>3186</v>
      </c>
      <c r="CK53" s="57" t="s">
        <v>1952</v>
      </c>
      <c r="CL53" s="60" t="s">
        <v>3187</v>
      </c>
      <c r="CO53" s="26" t="s">
        <v>3168</v>
      </c>
      <c r="CP53" t="s">
        <v>3169</v>
      </c>
      <c r="CQ53" s="8" t="s">
        <v>2652</v>
      </c>
      <c r="CS53" s="26" t="s">
        <v>3188</v>
      </c>
      <c r="CT53" s="8" t="s">
        <v>3189</v>
      </c>
      <c r="DG53" s="405"/>
      <c r="DH53" s="405"/>
    </row>
    <row r="54" spans="1:112" ht="13">
      <c r="A54" s="303"/>
      <c r="C54" s="57"/>
      <c r="D54" s="4"/>
      <c r="E54" s="4"/>
      <c r="F54" s="4"/>
      <c r="G54" s="4"/>
      <c r="H54" s="4"/>
      <c r="I54" s="4"/>
      <c r="P54" s="26" t="s">
        <v>3190</v>
      </c>
      <c r="Q54" s="366" t="s">
        <v>1951</v>
      </c>
      <c r="R54" s="366" t="s">
        <v>779</v>
      </c>
      <c r="S54" s="29" t="s">
        <v>1951</v>
      </c>
      <c r="T54" s="4"/>
      <c r="AC54" s="4"/>
      <c r="AD54" s="4"/>
      <c r="AE54" s="4"/>
      <c r="AF54" s="4"/>
      <c r="AG54" s="496">
        <v>2204109800</v>
      </c>
      <c r="AH54" s="497">
        <v>22041098</v>
      </c>
      <c r="AI54" s="502" t="s">
        <v>3191</v>
      </c>
      <c r="AJ54" s="314"/>
      <c r="AK54" s="26" t="s">
        <v>3192</v>
      </c>
      <c r="AL54" s="4" t="s">
        <v>3193</v>
      </c>
      <c r="AM54" s="4" t="s">
        <v>1866</v>
      </c>
      <c r="AN54" s="29" t="s">
        <v>927</v>
      </c>
      <c r="AO54" s="4"/>
      <c r="AV54" s="42" t="s">
        <v>3194</v>
      </c>
      <c r="AW54" t="s">
        <v>3195</v>
      </c>
      <c r="AX54" t="s">
        <v>1789</v>
      </c>
      <c r="AY54" s="52" t="s">
        <v>3194</v>
      </c>
      <c r="BF54" s="313" t="s">
        <v>3196</v>
      </c>
      <c r="BG54" s="314" t="s">
        <v>3143</v>
      </c>
      <c r="BH54" s="315" t="s">
        <v>1803</v>
      </c>
      <c r="BI54" s="57">
        <v>15</v>
      </c>
      <c r="BJ54" s="57">
        <v>12</v>
      </c>
      <c r="BK54" s="316" t="s">
        <v>3197</v>
      </c>
      <c r="BL54">
        <f t="shared" si="0"/>
        <v>1.8</v>
      </c>
      <c r="BU54" s="33" t="s">
        <v>3198</v>
      </c>
      <c r="BV54" s="29" t="s">
        <v>2068</v>
      </c>
      <c r="BX54" s="33">
        <v>1999</v>
      </c>
      <c r="BY54" s="29">
        <v>551</v>
      </c>
      <c r="CA54" s="62">
        <v>2015</v>
      </c>
      <c r="CB54" s="343" t="s">
        <v>3199</v>
      </c>
      <c r="CD54" s="303" t="s">
        <v>3200</v>
      </c>
      <c r="CE54" s="57" t="s">
        <v>1800</v>
      </c>
      <c r="CF54" s="57" t="s">
        <v>1800</v>
      </c>
      <c r="CG54" s="57">
        <v>521</v>
      </c>
      <c r="CI54" s="321" t="s">
        <v>3201</v>
      </c>
      <c r="CJ54" s="322" t="s">
        <v>3202</v>
      </c>
      <c r="CK54" s="57" t="s">
        <v>3203</v>
      </c>
      <c r="CL54" s="60" t="s">
        <v>3204</v>
      </c>
      <c r="CO54" s="26" t="s">
        <v>3205</v>
      </c>
      <c r="CP54" t="s">
        <v>3206</v>
      </c>
      <c r="CQ54" s="8" t="s">
        <v>2892</v>
      </c>
      <c r="CS54" s="26" t="s">
        <v>3207</v>
      </c>
      <c r="CT54" s="8" t="s">
        <v>3208</v>
      </c>
      <c r="DG54" s="405"/>
      <c r="DH54" s="405"/>
    </row>
    <row r="55" spans="1:112" ht="13.5" thickBot="1">
      <c r="A55" s="303"/>
      <c r="C55" s="57"/>
      <c r="D55" s="4"/>
      <c r="E55" s="4"/>
      <c r="F55" s="4"/>
      <c r="G55" s="4"/>
      <c r="H55" s="4"/>
      <c r="I55" s="4"/>
      <c r="P55" s="293" t="s">
        <v>3209</v>
      </c>
      <c r="Q55" s="369" t="s">
        <v>3210</v>
      </c>
      <c r="R55" s="369" t="s">
        <v>1944</v>
      </c>
      <c r="S55" s="36" t="s">
        <v>2196</v>
      </c>
      <c r="T55" s="4"/>
      <c r="AC55" s="4"/>
      <c r="AD55" s="4"/>
      <c r="AE55" s="4"/>
      <c r="AF55" s="4"/>
      <c r="AG55" s="496">
        <v>2204109810</v>
      </c>
      <c r="AH55" s="497">
        <v>22041098</v>
      </c>
      <c r="AI55" s="502" t="s">
        <v>3211</v>
      </c>
      <c r="AJ55" s="314"/>
      <c r="AK55" s="26" t="s">
        <v>3212</v>
      </c>
      <c r="AL55" s="6" t="s">
        <v>3213</v>
      </c>
      <c r="AM55" s="6" t="s">
        <v>1866</v>
      </c>
      <c r="AN55" s="300" t="s">
        <v>844</v>
      </c>
      <c r="AO55" s="4"/>
      <c r="AV55" s="42" t="s">
        <v>3214</v>
      </c>
      <c r="AW55" t="s">
        <v>3215</v>
      </c>
      <c r="AX55" t="s">
        <v>1789</v>
      </c>
      <c r="AY55" s="52" t="s">
        <v>3214</v>
      </c>
      <c r="BF55" s="313" t="s">
        <v>3216</v>
      </c>
      <c r="BG55" s="314" t="s">
        <v>3143</v>
      </c>
      <c r="BH55" s="314" t="s">
        <v>1803</v>
      </c>
      <c r="BI55" s="57">
        <v>15</v>
      </c>
      <c r="BJ55" s="57">
        <v>24</v>
      </c>
      <c r="BK55" s="316" t="s">
        <v>810</v>
      </c>
      <c r="BL55">
        <f t="shared" si="0"/>
        <v>3.6</v>
      </c>
      <c r="BU55" s="33" t="s">
        <v>1180</v>
      </c>
      <c r="BV55" s="29" t="s">
        <v>3217</v>
      </c>
      <c r="BX55" s="33">
        <v>2000</v>
      </c>
      <c r="BY55" s="29">
        <v>552</v>
      </c>
      <c r="CA55" s="62">
        <v>2016</v>
      </c>
      <c r="CB55" s="343" t="s">
        <v>3218</v>
      </c>
      <c r="CD55" s="303" t="s">
        <v>3219</v>
      </c>
      <c r="CE55" s="298" t="s">
        <v>527</v>
      </c>
      <c r="CF55" s="373" t="s">
        <v>527</v>
      </c>
      <c r="CG55" s="57">
        <v>522</v>
      </c>
      <c r="CI55" s="321" t="s">
        <v>3220</v>
      </c>
      <c r="CJ55" s="322" t="s">
        <v>3221</v>
      </c>
      <c r="CK55" s="57"/>
      <c r="CL55" s="60" t="s">
        <v>3222</v>
      </c>
      <c r="CO55" s="26" t="s">
        <v>3223</v>
      </c>
      <c r="CP55" t="s">
        <v>3224</v>
      </c>
      <c r="CQ55" s="8" t="s">
        <v>2306</v>
      </c>
      <c r="CS55" s="26" t="s">
        <v>3225</v>
      </c>
      <c r="CT55" s="8" t="s">
        <v>3226</v>
      </c>
      <c r="DG55" s="405"/>
      <c r="DH55" s="405"/>
    </row>
    <row r="56" spans="1:112" ht="13">
      <c r="D56" s="4"/>
      <c r="E56" s="4"/>
      <c r="F56" s="4"/>
      <c r="G56" s="4"/>
      <c r="H56" s="4"/>
      <c r="I56" s="4"/>
      <c r="AC56" s="4"/>
      <c r="AD56" s="4"/>
      <c r="AE56" s="4"/>
      <c r="AF56" s="4"/>
      <c r="AG56" s="499" t="s">
        <v>3227</v>
      </c>
      <c r="AH56" s="497">
        <v>22042100</v>
      </c>
      <c r="AI56" s="502" t="s">
        <v>3228</v>
      </c>
      <c r="AJ56" s="314"/>
      <c r="AK56" s="26" t="s">
        <v>3229</v>
      </c>
      <c r="AL56" s="6" t="s">
        <v>3230</v>
      </c>
      <c r="AM56" s="6" t="s">
        <v>1866</v>
      </c>
      <c r="AN56" s="300" t="s">
        <v>836</v>
      </c>
      <c r="AO56" s="4"/>
      <c r="AV56" s="42" t="s">
        <v>3231</v>
      </c>
      <c r="AW56" t="s">
        <v>3232</v>
      </c>
      <c r="AX56" t="s">
        <v>1789</v>
      </c>
      <c r="AY56" s="52" t="s">
        <v>3231</v>
      </c>
      <c r="BF56" s="313" t="s">
        <v>3233</v>
      </c>
      <c r="BG56" s="314" t="s">
        <v>3234</v>
      </c>
      <c r="BH56" s="315" t="s">
        <v>1803</v>
      </c>
      <c r="BI56" s="57">
        <v>15.8</v>
      </c>
      <c r="BJ56" s="57">
        <v>12</v>
      </c>
      <c r="BK56" s="316" t="s">
        <v>975</v>
      </c>
      <c r="BL56">
        <f t="shared" si="0"/>
        <v>1.8960000000000001</v>
      </c>
      <c r="BU56" s="33" t="s">
        <v>3235</v>
      </c>
      <c r="BV56" s="29" t="s">
        <v>3236</v>
      </c>
      <c r="BX56" s="33">
        <v>2001</v>
      </c>
      <c r="BY56" s="29">
        <v>553</v>
      </c>
      <c r="CA56" s="62">
        <v>2017</v>
      </c>
      <c r="CB56" s="343" t="s">
        <v>3237</v>
      </c>
      <c r="CD56" s="303" t="s">
        <v>3238</v>
      </c>
      <c r="CE56" s="298" t="s">
        <v>3239</v>
      </c>
      <c r="CF56" s="373" t="s">
        <v>3240</v>
      </c>
      <c r="CG56" s="57">
        <v>620</v>
      </c>
      <c r="CI56" s="321" t="s">
        <v>3241</v>
      </c>
      <c r="CJ56" s="322" t="s">
        <v>509</v>
      </c>
      <c r="CK56" s="57" t="s">
        <v>3242</v>
      </c>
      <c r="CL56" s="60" t="s">
        <v>1778</v>
      </c>
      <c r="CO56" s="26" t="s">
        <v>3243</v>
      </c>
      <c r="CP56" t="s">
        <v>3244</v>
      </c>
      <c r="CQ56" s="8" t="s">
        <v>2678</v>
      </c>
      <c r="CS56" s="26" t="s">
        <v>3245</v>
      </c>
      <c r="CT56" s="8" t="s">
        <v>3246</v>
      </c>
      <c r="DG56" s="405"/>
      <c r="DH56" s="405"/>
    </row>
    <row r="57" spans="1:112" ht="13.5" thickBot="1">
      <c r="A57" s="62"/>
      <c r="C57" s="57"/>
      <c r="D57" s="4"/>
      <c r="E57" s="4"/>
      <c r="F57" s="4"/>
      <c r="G57" s="4"/>
      <c r="H57" s="4"/>
      <c r="I57" s="4"/>
      <c r="AC57" s="4"/>
      <c r="AD57" s="4"/>
      <c r="AE57" s="4"/>
      <c r="AF57" s="4"/>
      <c r="AG57" s="499" t="s">
        <v>3247</v>
      </c>
      <c r="AH57" s="497">
        <v>22042106</v>
      </c>
      <c r="AI57" s="502" t="s">
        <v>3248</v>
      </c>
      <c r="AJ57" s="314"/>
      <c r="AK57" s="26" t="s">
        <v>3249</v>
      </c>
      <c r="AL57" s="4" t="s">
        <v>3250</v>
      </c>
      <c r="AM57" s="4" t="s">
        <v>1866</v>
      </c>
      <c r="AN57" s="29" t="s">
        <v>855</v>
      </c>
      <c r="AO57" s="4"/>
      <c r="AV57" s="42" t="s">
        <v>3251</v>
      </c>
      <c r="AW57" t="s">
        <v>3086</v>
      </c>
      <c r="AX57" t="s">
        <v>1789</v>
      </c>
      <c r="AY57" s="52" t="s">
        <v>3251</v>
      </c>
      <c r="BF57" s="313" t="s">
        <v>3252</v>
      </c>
      <c r="BG57" s="314" t="s">
        <v>3253</v>
      </c>
      <c r="BH57" s="314" t="s">
        <v>1803</v>
      </c>
      <c r="BI57" s="57">
        <v>16</v>
      </c>
      <c r="BJ57" s="57">
        <v>12</v>
      </c>
      <c r="BK57" s="316" t="s">
        <v>494</v>
      </c>
      <c r="BL57">
        <f t="shared" si="0"/>
        <v>1.92</v>
      </c>
      <c r="BU57" s="34" t="s">
        <v>3254</v>
      </c>
      <c r="BV57" s="36" t="s">
        <v>3255</v>
      </c>
      <c r="BX57" s="33">
        <v>2002</v>
      </c>
      <c r="BY57" s="29">
        <v>554</v>
      </c>
      <c r="CA57" s="62">
        <v>2018</v>
      </c>
      <c r="CB57" s="343" t="s">
        <v>3256</v>
      </c>
      <c r="CD57" s="303" t="s">
        <v>3257</v>
      </c>
      <c r="CE57" s="57" t="s">
        <v>805</v>
      </c>
      <c r="CF57" s="57" t="s">
        <v>805</v>
      </c>
      <c r="CG57" s="57">
        <v>523</v>
      </c>
      <c r="CI57" s="321" t="s">
        <v>3258</v>
      </c>
      <c r="CJ57" s="322" t="s">
        <v>3259</v>
      </c>
      <c r="CK57" s="57" t="s">
        <v>3260</v>
      </c>
      <c r="CL57" s="60" t="s">
        <v>3261</v>
      </c>
      <c r="CO57" s="26" t="s">
        <v>3262</v>
      </c>
      <c r="CP57" t="s">
        <v>3263</v>
      </c>
      <c r="CQ57" s="8" t="s">
        <v>2336</v>
      </c>
      <c r="CS57" s="26" t="s">
        <v>3264</v>
      </c>
      <c r="CT57" s="8" t="s">
        <v>3265</v>
      </c>
      <c r="DG57" s="405"/>
      <c r="DH57" s="405"/>
    </row>
    <row r="58" spans="1:112" ht="13">
      <c r="A58" s="62"/>
      <c r="C58" s="57"/>
      <c r="D58" s="4"/>
      <c r="E58" s="4"/>
      <c r="F58" s="4"/>
      <c r="G58" s="4"/>
      <c r="H58" s="4"/>
      <c r="I58" s="4"/>
      <c r="AC58" s="4"/>
      <c r="AD58" s="4"/>
      <c r="AE58" s="4"/>
      <c r="AF58" s="4"/>
      <c r="AG58" s="499" t="s">
        <v>3266</v>
      </c>
      <c r="AH58" s="497">
        <v>22042107</v>
      </c>
      <c r="AI58" s="502" t="s">
        <v>3267</v>
      </c>
      <c r="AJ58" s="314"/>
      <c r="AK58" s="26" t="s">
        <v>3268</v>
      </c>
      <c r="AL58" s="4" t="s">
        <v>3269</v>
      </c>
      <c r="AM58" s="4" t="s">
        <v>1866</v>
      </c>
      <c r="AN58" s="29" t="s">
        <v>841</v>
      </c>
      <c r="AO58" s="4"/>
      <c r="AV58" s="42" t="s">
        <v>2981</v>
      </c>
      <c r="AW58" t="s">
        <v>894</v>
      </c>
      <c r="AX58" t="s">
        <v>1789</v>
      </c>
      <c r="AY58" s="52" t="s">
        <v>2981</v>
      </c>
      <c r="BF58" s="313" t="s">
        <v>3270</v>
      </c>
      <c r="BG58" s="314" t="s">
        <v>3271</v>
      </c>
      <c r="BH58" s="315" t="s">
        <v>1803</v>
      </c>
      <c r="BI58" s="57">
        <v>16</v>
      </c>
      <c r="BJ58" s="57">
        <v>24</v>
      </c>
      <c r="BK58" s="316" t="s">
        <v>3272</v>
      </c>
      <c r="BL58">
        <f t="shared" si="0"/>
        <v>3.84</v>
      </c>
      <c r="BX58" s="33">
        <v>2003</v>
      </c>
      <c r="BY58" s="29">
        <v>555</v>
      </c>
      <c r="CA58" s="62">
        <v>2019</v>
      </c>
      <c r="CB58" s="343" t="s">
        <v>3273</v>
      </c>
      <c r="CD58" s="303" t="s">
        <v>3274</v>
      </c>
      <c r="CE58" s="298" t="s">
        <v>3275</v>
      </c>
      <c r="CF58" s="373" t="s">
        <v>3275</v>
      </c>
      <c r="CG58" s="57">
        <v>595</v>
      </c>
      <c r="CI58" s="321" t="s">
        <v>982</v>
      </c>
      <c r="CJ58" s="322" t="s">
        <v>2342</v>
      </c>
      <c r="CK58" s="57" t="s">
        <v>536</v>
      </c>
      <c r="CL58" s="60" t="s">
        <v>3276</v>
      </c>
      <c r="CO58" s="26" t="s">
        <v>3277</v>
      </c>
      <c r="CP58" t="s">
        <v>3278</v>
      </c>
      <c r="CQ58" s="8" t="s">
        <v>3279</v>
      </c>
      <c r="CS58" s="26" t="s">
        <v>3280</v>
      </c>
      <c r="CT58" s="8" t="s">
        <v>3281</v>
      </c>
      <c r="DG58" s="405"/>
      <c r="DH58" s="405"/>
    </row>
    <row r="59" spans="1:112" ht="13">
      <c r="A59" s="62"/>
      <c r="C59" s="57"/>
      <c r="D59" s="4"/>
      <c r="E59" s="4"/>
      <c r="F59" s="4"/>
      <c r="G59" s="4"/>
      <c r="H59" s="4"/>
      <c r="I59" s="4"/>
      <c r="AC59" s="4"/>
      <c r="AD59" s="4"/>
      <c r="AE59" s="4"/>
      <c r="AF59" s="4"/>
      <c r="AG59" s="499" t="s">
        <v>3282</v>
      </c>
      <c r="AH59" s="497">
        <v>22042108</v>
      </c>
      <c r="AI59" s="502" t="s">
        <v>3283</v>
      </c>
      <c r="AJ59" s="314"/>
      <c r="AK59" s="26" t="s">
        <v>3284</v>
      </c>
      <c r="AL59" s="4" t="s">
        <v>3285</v>
      </c>
      <c r="AM59" s="4" t="s">
        <v>1866</v>
      </c>
      <c r="AN59" s="29">
        <v>511</v>
      </c>
      <c r="AO59" s="4"/>
      <c r="AV59" s="42" t="s">
        <v>3286</v>
      </c>
      <c r="AW59" t="s">
        <v>2633</v>
      </c>
      <c r="AX59" t="s">
        <v>1789</v>
      </c>
      <c r="AY59" s="52" t="s">
        <v>3286</v>
      </c>
      <c r="BF59" s="313" t="s">
        <v>3287</v>
      </c>
      <c r="BG59" s="314" t="s">
        <v>3253</v>
      </c>
      <c r="BH59" s="314" t="s">
        <v>1803</v>
      </c>
      <c r="BI59" s="57">
        <v>16</v>
      </c>
      <c r="BJ59" s="57">
        <v>48</v>
      </c>
      <c r="BK59" s="316" t="s">
        <v>844</v>
      </c>
      <c r="BL59">
        <f t="shared" si="0"/>
        <v>7.68</v>
      </c>
      <c r="BX59" s="33">
        <v>2004</v>
      </c>
      <c r="BY59" s="29">
        <v>556</v>
      </c>
      <c r="CA59" s="62">
        <v>2020</v>
      </c>
      <c r="CB59" s="343" t="s">
        <v>3288</v>
      </c>
      <c r="CD59" s="303" t="s">
        <v>3289</v>
      </c>
      <c r="CE59" s="57" t="s">
        <v>3290</v>
      </c>
      <c r="CF59" s="373" t="s">
        <v>1778</v>
      </c>
      <c r="CG59" s="373" t="s">
        <v>1778</v>
      </c>
      <c r="CI59" s="321" t="s">
        <v>3291</v>
      </c>
      <c r="CJ59" s="322" t="s">
        <v>3292</v>
      </c>
      <c r="CK59" s="57" t="s">
        <v>988</v>
      </c>
      <c r="CL59" s="60" t="s">
        <v>3293</v>
      </c>
      <c r="CO59" s="26" t="s">
        <v>3294</v>
      </c>
      <c r="CP59" t="s">
        <v>3295</v>
      </c>
      <c r="CQ59" s="8" t="s">
        <v>2289</v>
      </c>
      <c r="CS59" s="26" t="s">
        <v>3296</v>
      </c>
      <c r="CT59" s="8" t="s">
        <v>3297</v>
      </c>
      <c r="DG59" s="405"/>
      <c r="DH59" s="405"/>
    </row>
    <row r="60" spans="1:112" ht="13">
      <c r="A60" s="62"/>
      <c r="C60" s="57"/>
      <c r="D60" s="4"/>
      <c r="E60" s="4"/>
      <c r="F60" s="4"/>
      <c r="G60" s="4"/>
      <c r="H60" s="4"/>
      <c r="I60" s="4"/>
      <c r="AC60" s="4"/>
      <c r="AD60" s="4"/>
      <c r="AE60" s="4"/>
      <c r="AF60" s="4"/>
      <c r="AG60" s="496">
        <v>2204211110</v>
      </c>
      <c r="AH60" s="497">
        <v>22042111</v>
      </c>
      <c r="AI60" s="502" t="s">
        <v>3298</v>
      </c>
      <c r="AJ60" s="314"/>
      <c r="AK60" s="26" t="s">
        <v>3299</v>
      </c>
      <c r="AL60" s="4" t="s">
        <v>3300</v>
      </c>
      <c r="AM60" s="4" t="s">
        <v>1866</v>
      </c>
      <c r="AN60" s="29">
        <v>512</v>
      </c>
      <c r="AO60" s="4"/>
      <c r="AV60" s="42" t="s">
        <v>3301</v>
      </c>
      <c r="AW60" t="s">
        <v>2078</v>
      </c>
      <c r="AX60" t="s">
        <v>1789</v>
      </c>
      <c r="AY60" s="52" t="s">
        <v>3301</v>
      </c>
      <c r="BF60" s="313" t="s">
        <v>3302</v>
      </c>
      <c r="BG60" s="314" t="s">
        <v>3303</v>
      </c>
      <c r="BH60" s="315" t="s">
        <v>1803</v>
      </c>
      <c r="BI60" s="57">
        <v>18</v>
      </c>
      <c r="BJ60" s="57">
        <v>1</v>
      </c>
      <c r="BK60" s="316" t="s">
        <v>3304</v>
      </c>
      <c r="BL60">
        <f t="shared" si="0"/>
        <v>0.18</v>
      </c>
      <c r="BX60" s="33">
        <v>2005</v>
      </c>
      <c r="BY60" s="29">
        <v>557</v>
      </c>
      <c r="CA60" s="62">
        <v>2021</v>
      </c>
      <c r="CB60" s="343" t="s">
        <v>3305</v>
      </c>
      <c r="CD60" s="303" t="s">
        <v>3306</v>
      </c>
      <c r="CE60" s="298" t="s">
        <v>3307</v>
      </c>
      <c r="CF60" s="373" t="s">
        <v>3308</v>
      </c>
      <c r="CG60" s="373" t="s">
        <v>1778</v>
      </c>
      <c r="CI60" s="321" t="s">
        <v>3309</v>
      </c>
      <c r="CJ60" s="322" t="s">
        <v>983</v>
      </c>
      <c r="CK60" s="57" t="s">
        <v>3310</v>
      </c>
      <c r="CL60" s="60" t="s">
        <v>3311</v>
      </c>
      <c r="CO60" s="26" t="s">
        <v>3312</v>
      </c>
      <c r="CP60" t="s">
        <v>3313</v>
      </c>
      <c r="CQ60" s="8" t="s">
        <v>3314</v>
      </c>
      <c r="CS60" s="26" t="s">
        <v>3315</v>
      </c>
      <c r="CT60" s="8" t="s">
        <v>3316</v>
      </c>
      <c r="DG60" s="405"/>
      <c r="DH60" s="405"/>
    </row>
    <row r="61" spans="1:112" ht="13">
      <c r="A61" s="62"/>
      <c r="C61" s="57"/>
      <c r="D61" s="4"/>
      <c r="E61" s="4"/>
      <c r="F61" s="4"/>
      <c r="G61" s="4"/>
      <c r="H61" s="4"/>
      <c r="I61" s="4"/>
      <c r="AC61" s="4"/>
      <c r="AD61" s="4"/>
      <c r="AE61" s="4"/>
      <c r="AF61" s="4"/>
      <c r="AG61" s="499" t="s">
        <v>3317</v>
      </c>
      <c r="AH61" s="497">
        <v>22042111</v>
      </c>
      <c r="AI61" s="502" t="s">
        <v>3318</v>
      </c>
      <c r="AJ61" s="314"/>
      <c r="AK61" s="26" t="s">
        <v>3319</v>
      </c>
      <c r="AL61" s="4" t="s">
        <v>3320</v>
      </c>
      <c r="AM61" s="4" t="s">
        <v>1866</v>
      </c>
      <c r="AN61" s="29">
        <v>510</v>
      </c>
      <c r="AO61" s="4"/>
      <c r="AV61" s="42" t="s">
        <v>3321</v>
      </c>
      <c r="AW61" t="s">
        <v>3322</v>
      </c>
      <c r="AX61" t="s">
        <v>1789</v>
      </c>
      <c r="AY61" s="52" t="s">
        <v>3321</v>
      </c>
      <c r="BF61" s="313" t="s">
        <v>3323</v>
      </c>
      <c r="BG61" s="314" t="s">
        <v>3324</v>
      </c>
      <c r="BH61" s="315" t="s">
        <v>1803</v>
      </c>
      <c r="BI61" s="57">
        <v>18</v>
      </c>
      <c r="BJ61" s="57">
        <v>4</v>
      </c>
      <c r="BK61" s="316" t="s">
        <v>3325</v>
      </c>
      <c r="BL61">
        <f t="shared" si="0"/>
        <v>0.72</v>
      </c>
      <c r="BX61" s="33">
        <v>2006</v>
      </c>
      <c r="BY61" s="29">
        <v>558</v>
      </c>
      <c r="CA61" s="344" t="s">
        <v>1851</v>
      </c>
      <c r="CB61" s="343" t="s">
        <v>3326</v>
      </c>
      <c r="CD61" s="303" t="s">
        <v>3327</v>
      </c>
      <c r="CE61" s="57" t="s">
        <v>3328</v>
      </c>
      <c r="CF61" s="373" t="s">
        <v>1778</v>
      </c>
      <c r="CG61" s="373" t="s">
        <v>1778</v>
      </c>
      <c r="CI61" s="321" t="s">
        <v>3329</v>
      </c>
      <c r="CJ61" s="322" t="s">
        <v>2035</v>
      </c>
      <c r="CK61" s="57" t="s">
        <v>1956</v>
      </c>
      <c r="CL61" s="60" t="s">
        <v>3330</v>
      </c>
      <c r="CO61" s="26" t="s">
        <v>3331</v>
      </c>
      <c r="CP61" t="s">
        <v>3332</v>
      </c>
      <c r="CQ61" s="8" t="s">
        <v>3333</v>
      </c>
      <c r="CS61" s="26" t="s">
        <v>3334</v>
      </c>
      <c r="CT61" s="8" t="s">
        <v>3335</v>
      </c>
      <c r="DG61" s="405"/>
      <c r="DH61" s="405"/>
    </row>
    <row r="62" spans="1:112" ht="13.5" thickBot="1">
      <c r="A62" s="62"/>
      <c r="C62" s="57"/>
      <c r="D62" s="4"/>
      <c r="E62" s="4"/>
      <c r="F62" s="4"/>
      <c r="G62" s="4"/>
      <c r="H62" s="4"/>
      <c r="I62" s="4"/>
      <c r="AC62" s="4"/>
      <c r="AD62" s="4"/>
      <c r="AE62" s="4"/>
      <c r="AF62" s="4"/>
      <c r="AG62" s="499" t="s">
        <v>3317</v>
      </c>
      <c r="AH62" s="497">
        <v>22042111</v>
      </c>
      <c r="AI62" s="502" t="s">
        <v>3336</v>
      </c>
      <c r="AJ62" s="314"/>
      <c r="AK62" s="26" t="s">
        <v>3337</v>
      </c>
      <c r="AL62" s="4" t="s">
        <v>3338</v>
      </c>
      <c r="AM62" s="4" t="s">
        <v>1866</v>
      </c>
      <c r="AN62" s="29" t="s">
        <v>779</v>
      </c>
      <c r="AO62" s="4"/>
      <c r="AV62" s="42" t="s">
        <v>3339</v>
      </c>
      <c r="AW62" t="s">
        <v>2107</v>
      </c>
      <c r="AX62" t="s">
        <v>1789</v>
      </c>
      <c r="AY62" s="52" t="s">
        <v>3339</v>
      </c>
      <c r="BF62" s="313" t="s">
        <v>3340</v>
      </c>
      <c r="BG62" s="314" t="s">
        <v>3341</v>
      </c>
      <c r="BH62" s="315" t="s">
        <v>1803</v>
      </c>
      <c r="BI62" s="57">
        <v>18</v>
      </c>
      <c r="BJ62" s="57">
        <v>12</v>
      </c>
      <c r="BK62" s="316" t="s">
        <v>3342</v>
      </c>
      <c r="BL62">
        <f t="shared" si="0"/>
        <v>2.16</v>
      </c>
      <c r="BX62" s="33">
        <v>2007</v>
      </c>
      <c r="BY62" s="29">
        <v>559</v>
      </c>
      <c r="CA62" s="63" t="s">
        <v>1809</v>
      </c>
      <c r="CB62" s="345" t="s">
        <v>1809</v>
      </c>
      <c r="CD62" s="303" t="s">
        <v>3343</v>
      </c>
      <c r="CE62" s="57" t="s">
        <v>1814</v>
      </c>
      <c r="CF62" s="57" t="s">
        <v>1814</v>
      </c>
      <c r="CG62" s="57">
        <v>524</v>
      </c>
      <c r="CI62" s="321" t="s">
        <v>3344</v>
      </c>
      <c r="CJ62" s="322" t="s">
        <v>2697</v>
      </c>
      <c r="CK62" s="57" t="s">
        <v>3345</v>
      </c>
      <c r="CL62" s="60" t="s">
        <v>3346</v>
      </c>
      <c r="CO62" s="26" t="s">
        <v>3347</v>
      </c>
      <c r="CP62" t="s">
        <v>3348</v>
      </c>
      <c r="CQ62" s="8" t="s">
        <v>3349</v>
      </c>
      <c r="CS62" s="26" t="s">
        <v>3350</v>
      </c>
      <c r="CT62" s="8" t="s">
        <v>3351</v>
      </c>
      <c r="DG62" s="405"/>
      <c r="DH62" s="405"/>
    </row>
    <row r="63" spans="1:112" ht="13">
      <c r="A63" s="62"/>
      <c r="C63" s="57"/>
      <c r="D63" s="4"/>
      <c r="E63" s="4"/>
      <c r="F63" s="4"/>
      <c r="G63" s="4"/>
      <c r="H63" s="4"/>
      <c r="I63" s="4"/>
      <c r="AC63" s="4"/>
      <c r="AD63" s="4"/>
      <c r="AE63" s="4"/>
      <c r="AF63" s="4"/>
      <c r="AG63" s="499" t="s">
        <v>3352</v>
      </c>
      <c r="AH63" s="497">
        <v>22042112</v>
      </c>
      <c r="AI63" s="502" t="s">
        <v>3353</v>
      </c>
      <c r="AJ63" s="314"/>
      <c r="AK63" s="26" t="s">
        <v>3354</v>
      </c>
      <c r="AL63" s="4" t="s">
        <v>3355</v>
      </c>
      <c r="AM63" s="4" t="s">
        <v>1866</v>
      </c>
      <c r="AN63" s="29" t="s">
        <v>513</v>
      </c>
      <c r="AO63" s="4"/>
      <c r="AV63" s="42" t="s">
        <v>3356</v>
      </c>
      <c r="AW63" t="s">
        <v>3357</v>
      </c>
      <c r="AX63" t="s">
        <v>1789</v>
      </c>
      <c r="AY63" s="52" t="s">
        <v>3356</v>
      </c>
      <c r="BF63" s="313" t="s">
        <v>3358</v>
      </c>
      <c r="BG63" s="314" t="s">
        <v>3359</v>
      </c>
      <c r="BH63" s="315" t="s">
        <v>1803</v>
      </c>
      <c r="BI63" s="57">
        <v>18</v>
      </c>
      <c r="BJ63" s="57">
        <v>24</v>
      </c>
      <c r="BK63" s="316" t="s">
        <v>3360</v>
      </c>
      <c r="BL63">
        <f t="shared" si="0"/>
        <v>4.32</v>
      </c>
      <c r="BX63" s="33">
        <v>2008</v>
      </c>
      <c r="BY63" s="29">
        <v>560</v>
      </c>
      <c r="CA63" s="33"/>
      <c r="CB63" s="29"/>
      <c r="CD63" s="303" t="s">
        <v>3361</v>
      </c>
      <c r="CE63" s="298" t="s">
        <v>3362</v>
      </c>
      <c r="CF63" s="373" t="s">
        <v>3362</v>
      </c>
      <c r="CG63" s="57">
        <v>596</v>
      </c>
      <c r="CI63" s="321" t="s">
        <v>985</v>
      </c>
      <c r="CJ63" s="322" t="s">
        <v>3363</v>
      </c>
      <c r="CK63" s="57" t="s">
        <v>441</v>
      </c>
      <c r="CL63" s="60" t="s">
        <v>3364</v>
      </c>
      <c r="CO63" s="26" t="s">
        <v>3365</v>
      </c>
      <c r="CP63" t="s">
        <v>3366</v>
      </c>
      <c r="CQ63" s="8" t="s">
        <v>2318</v>
      </c>
      <c r="CS63" s="26" t="s">
        <v>3367</v>
      </c>
      <c r="CT63" s="8" t="s">
        <v>3368</v>
      </c>
      <c r="DG63" s="405"/>
      <c r="DH63" s="405"/>
    </row>
    <row r="64" spans="1:112" ht="13">
      <c r="A64" s="62"/>
      <c r="C64" s="57"/>
      <c r="D64" s="4"/>
      <c r="E64" s="4"/>
      <c r="F64" s="4"/>
      <c r="G64" s="4"/>
      <c r="H64" s="4"/>
      <c r="I64" s="4"/>
      <c r="AC64" s="4"/>
      <c r="AD64" s="4"/>
      <c r="AE64" s="4"/>
      <c r="AF64" s="4"/>
      <c r="AG64" s="496">
        <v>2204211310</v>
      </c>
      <c r="AH64" s="497">
        <v>22042113</v>
      </c>
      <c r="AI64" s="502" t="s">
        <v>3369</v>
      </c>
      <c r="AJ64" s="314"/>
      <c r="AK64" s="26" t="s">
        <v>3370</v>
      </c>
      <c r="AL64" s="4" t="s">
        <v>3371</v>
      </c>
      <c r="AM64" s="4" t="s">
        <v>1866</v>
      </c>
      <c r="AN64" s="29" t="s">
        <v>851</v>
      </c>
      <c r="AO64" s="4"/>
      <c r="AV64" s="42" t="s">
        <v>3372</v>
      </c>
      <c r="AW64" t="s">
        <v>3373</v>
      </c>
      <c r="AX64" t="s">
        <v>1789</v>
      </c>
      <c r="AY64" s="52" t="s">
        <v>3372</v>
      </c>
      <c r="BF64" s="313" t="s">
        <v>3374</v>
      </c>
      <c r="BG64" s="314" t="s">
        <v>3341</v>
      </c>
      <c r="BH64" s="314" t="s">
        <v>1803</v>
      </c>
      <c r="BI64" s="57">
        <v>18</v>
      </c>
      <c r="BJ64" s="57">
        <v>24</v>
      </c>
      <c r="BK64" s="316" t="s">
        <v>3375</v>
      </c>
      <c r="BL64">
        <f t="shared" si="0"/>
        <v>4.32</v>
      </c>
      <c r="BX64" s="33">
        <v>2009</v>
      </c>
      <c r="BY64" s="29">
        <v>561</v>
      </c>
      <c r="CA64" s="33"/>
      <c r="CB64" s="29"/>
      <c r="CD64" s="303" t="s">
        <v>3376</v>
      </c>
      <c r="CE64" s="57" t="s">
        <v>3377</v>
      </c>
      <c r="CF64" s="57" t="s">
        <v>3378</v>
      </c>
      <c r="CG64" s="57">
        <v>694</v>
      </c>
      <c r="CI64" s="321" t="s">
        <v>3379</v>
      </c>
      <c r="CJ64" s="322" t="s">
        <v>3380</v>
      </c>
      <c r="CK64" s="57" t="s">
        <v>3381</v>
      </c>
      <c r="CL64" s="60" t="s">
        <v>3382</v>
      </c>
      <c r="CO64" s="26" t="s">
        <v>3383</v>
      </c>
      <c r="CP64" t="s">
        <v>3384</v>
      </c>
      <c r="CQ64" s="8" t="s">
        <v>2226</v>
      </c>
      <c r="CS64" s="26" t="s">
        <v>3385</v>
      </c>
      <c r="CT64" s="8" t="s">
        <v>3386</v>
      </c>
      <c r="DG64" s="405"/>
      <c r="DH64" s="405"/>
    </row>
    <row r="65" spans="1:112" ht="13">
      <c r="A65" s="62"/>
      <c r="C65" s="57"/>
      <c r="D65" s="4"/>
      <c r="E65" s="4"/>
      <c r="F65" s="4"/>
      <c r="G65" s="4"/>
      <c r="H65" s="4"/>
      <c r="I65" s="4"/>
      <c r="AC65" s="4"/>
      <c r="AD65" s="4"/>
      <c r="AE65" s="4"/>
      <c r="AF65" s="4"/>
      <c r="AG65" s="496">
        <v>2204211390</v>
      </c>
      <c r="AH65" s="497">
        <v>22042113</v>
      </c>
      <c r="AI65" s="502" t="s">
        <v>3387</v>
      </c>
      <c r="AJ65" s="314"/>
      <c r="AK65" s="26" t="s">
        <v>3388</v>
      </c>
      <c r="AL65" s="4" t="s">
        <v>3389</v>
      </c>
      <c r="AM65" s="4" t="s">
        <v>1866</v>
      </c>
      <c r="AN65" s="29" t="s">
        <v>2440</v>
      </c>
      <c r="AO65" s="4"/>
      <c r="AV65" s="42" t="s">
        <v>3390</v>
      </c>
      <c r="AW65" t="s">
        <v>3391</v>
      </c>
      <c r="AX65" t="s">
        <v>1789</v>
      </c>
      <c r="AY65" s="52" t="s">
        <v>3390</v>
      </c>
      <c r="BF65" s="313" t="s">
        <v>3392</v>
      </c>
      <c r="BG65" s="314" t="s">
        <v>3303</v>
      </c>
      <c r="BH65" s="314" t="s">
        <v>1803</v>
      </c>
      <c r="BI65" s="57">
        <v>18</v>
      </c>
      <c r="BJ65" s="57">
        <v>24</v>
      </c>
      <c r="BK65" s="316" t="s">
        <v>2630</v>
      </c>
      <c r="BL65">
        <f t="shared" si="0"/>
        <v>4.32</v>
      </c>
      <c r="BX65" s="33">
        <v>2010</v>
      </c>
      <c r="BY65" s="29">
        <v>562</v>
      </c>
      <c r="CA65" s="33"/>
      <c r="CB65" s="29"/>
      <c r="CD65" s="303" t="s">
        <v>3393</v>
      </c>
      <c r="CE65" s="298" t="s">
        <v>2724</v>
      </c>
      <c r="CF65" s="373" t="s">
        <v>2724</v>
      </c>
      <c r="CG65" s="57">
        <v>525</v>
      </c>
      <c r="CI65" s="321" t="s">
        <v>3394</v>
      </c>
      <c r="CJ65" s="322" t="s">
        <v>3395</v>
      </c>
      <c r="CK65" s="57" t="s">
        <v>3396</v>
      </c>
      <c r="CL65" s="60" t="s">
        <v>2542</v>
      </c>
      <c r="CO65" s="26" t="s">
        <v>3397</v>
      </c>
      <c r="CP65" t="s">
        <v>3398</v>
      </c>
      <c r="CQ65" s="8" t="s">
        <v>2350</v>
      </c>
      <c r="CS65" s="26" t="s">
        <v>3399</v>
      </c>
      <c r="CT65" s="8" t="s">
        <v>3400</v>
      </c>
      <c r="DG65" s="405"/>
      <c r="DH65" s="405"/>
    </row>
    <row r="66" spans="1:112" ht="13">
      <c r="A66" s="62"/>
      <c r="C66" s="57"/>
      <c r="D66" s="4"/>
      <c r="E66" s="4"/>
      <c r="F66" s="4"/>
      <c r="G66" s="4"/>
      <c r="H66" s="4"/>
      <c r="I66" s="4"/>
      <c r="AC66" s="4"/>
      <c r="AD66" s="4"/>
      <c r="AE66" s="4"/>
      <c r="AF66" s="4"/>
      <c r="AG66" s="496">
        <v>2204211710</v>
      </c>
      <c r="AH66" s="497">
        <v>22042117</v>
      </c>
      <c r="AI66" s="502" t="s">
        <v>3401</v>
      </c>
      <c r="AJ66" s="314"/>
      <c r="AK66" s="26" t="s">
        <v>3402</v>
      </c>
      <c r="AL66" s="4" t="s">
        <v>3403</v>
      </c>
      <c r="AM66" s="4" t="s">
        <v>1866</v>
      </c>
      <c r="AN66" s="29" t="s">
        <v>1041</v>
      </c>
      <c r="AO66" s="4"/>
      <c r="AV66" s="42" t="s">
        <v>3404</v>
      </c>
      <c r="AW66" t="s">
        <v>3405</v>
      </c>
      <c r="AX66" t="s">
        <v>1789</v>
      </c>
      <c r="AY66" s="52" t="s">
        <v>3404</v>
      </c>
      <c r="BF66" s="313" t="s">
        <v>3406</v>
      </c>
      <c r="BG66" s="314" t="s">
        <v>3303</v>
      </c>
      <c r="BH66" s="315" t="s">
        <v>1803</v>
      </c>
      <c r="BI66" s="57">
        <v>18</v>
      </c>
      <c r="BJ66" s="57">
        <v>30</v>
      </c>
      <c r="BK66" s="316" t="s">
        <v>3407</v>
      </c>
      <c r="BL66">
        <f t="shared" si="0"/>
        <v>5.4</v>
      </c>
      <c r="BX66" s="33">
        <v>2011</v>
      </c>
      <c r="BY66" s="29">
        <v>563</v>
      </c>
      <c r="CA66" s="33"/>
      <c r="CB66" s="29"/>
      <c r="CD66" s="303" t="s">
        <v>3408</v>
      </c>
      <c r="CE66" s="57" t="s">
        <v>3409</v>
      </c>
      <c r="CF66" s="57" t="s">
        <v>3409</v>
      </c>
      <c r="CG66" s="57">
        <v>526</v>
      </c>
      <c r="CI66" s="321" t="s">
        <v>3410</v>
      </c>
      <c r="CJ66" s="322" t="s">
        <v>448</v>
      </c>
      <c r="CK66" s="57" t="s">
        <v>1014</v>
      </c>
      <c r="CL66" s="60" t="s">
        <v>3411</v>
      </c>
      <c r="CO66" s="26" t="s">
        <v>3412</v>
      </c>
      <c r="CP66" t="s">
        <v>3413</v>
      </c>
      <c r="CQ66" s="8" t="s">
        <v>2194</v>
      </c>
      <c r="CS66" s="26" t="s">
        <v>3414</v>
      </c>
      <c r="CT66" s="8" t="s">
        <v>3415</v>
      </c>
      <c r="DG66" s="405"/>
      <c r="DH66" s="405"/>
    </row>
    <row r="67" spans="1:112" ht="13">
      <c r="A67" s="62"/>
      <c r="C67" s="57"/>
      <c r="D67" s="4"/>
      <c r="E67" s="4"/>
      <c r="F67" s="4"/>
      <c r="G67" s="4"/>
      <c r="H67" s="4"/>
      <c r="I67" s="4"/>
      <c r="AC67" s="4"/>
      <c r="AD67" s="4"/>
      <c r="AE67" s="4"/>
      <c r="AF67" s="4"/>
      <c r="AG67" s="496">
        <v>2204211790</v>
      </c>
      <c r="AH67" s="497">
        <v>22042117</v>
      </c>
      <c r="AI67" s="502" t="s">
        <v>3416</v>
      </c>
      <c r="AJ67" s="314"/>
      <c r="AK67" s="26" t="s">
        <v>3417</v>
      </c>
      <c r="AL67" s="4" t="s">
        <v>3418</v>
      </c>
      <c r="AM67" s="4" t="s">
        <v>1866</v>
      </c>
      <c r="AN67" s="29" t="s">
        <v>809</v>
      </c>
      <c r="AO67" s="4"/>
      <c r="AV67" s="42" t="s">
        <v>3419</v>
      </c>
      <c r="AW67" t="s">
        <v>3420</v>
      </c>
      <c r="AX67" t="s">
        <v>1789</v>
      </c>
      <c r="AY67" s="52" t="s">
        <v>3419</v>
      </c>
      <c r="BF67" s="313" t="s">
        <v>3421</v>
      </c>
      <c r="BG67" s="314" t="s">
        <v>3359</v>
      </c>
      <c r="BH67" s="315" t="s">
        <v>1803</v>
      </c>
      <c r="BI67" s="57">
        <v>18</v>
      </c>
      <c r="BJ67" s="57">
        <v>48</v>
      </c>
      <c r="BK67" s="316" t="s">
        <v>3422</v>
      </c>
      <c r="BL67">
        <f t="shared" ref="BL67:BL130" si="1">(BJ67*BI67)/100</f>
        <v>8.64</v>
      </c>
      <c r="BX67" s="33">
        <v>2012</v>
      </c>
      <c r="BY67" s="29">
        <v>564</v>
      </c>
      <c r="CA67" s="33"/>
      <c r="CB67" s="29"/>
      <c r="CD67" s="303" t="s">
        <v>3423</v>
      </c>
      <c r="CE67" s="298" t="s">
        <v>3424</v>
      </c>
      <c r="CF67" s="373" t="s">
        <v>1778</v>
      </c>
      <c r="CG67" s="373" t="s">
        <v>1778</v>
      </c>
      <c r="CI67" s="321" t="s">
        <v>3425</v>
      </c>
      <c r="CJ67" s="322" t="s">
        <v>3426</v>
      </c>
      <c r="CK67" s="57" t="s">
        <v>3427</v>
      </c>
      <c r="CL67" s="60" t="s">
        <v>3428</v>
      </c>
      <c r="CO67" s="26" t="s">
        <v>3429</v>
      </c>
      <c r="CP67" t="s">
        <v>3430</v>
      </c>
      <c r="CQ67" s="8" t="s">
        <v>2281</v>
      </c>
      <c r="CS67" s="26" t="s">
        <v>3431</v>
      </c>
      <c r="CT67" s="8" t="s">
        <v>3432</v>
      </c>
      <c r="DG67" s="405"/>
      <c r="DH67" s="405"/>
    </row>
    <row r="68" spans="1:112" ht="13">
      <c r="A68" s="62"/>
      <c r="C68" s="57"/>
      <c r="D68" s="4"/>
      <c r="E68" s="4"/>
      <c r="F68" s="4"/>
      <c r="G68" s="4"/>
      <c r="H68" s="4"/>
      <c r="I68" s="4"/>
      <c r="AC68" s="4"/>
      <c r="AD68" s="4"/>
      <c r="AE68" s="4"/>
      <c r="AF68" s="4"/>
      <c r="AG68" s="496">
        <v>2204211810</v>
      </c>
      <c r="AH68" s="497">
        <v>22042118</v>
      </c>
      <c r="AI68" s="502" t="s">
        <v>3433</v>
      </c>
      <c r="AJ68" s="314"/>
      <c r="AK68" s="26" t="s">
        <v>3434</v>
      </c>
      <c r="AL68" s="4" t="s">
        <v>3435</v>
      </c>
      <c r="AM68" s="4" t="s">
        <v>1866</v>
      </c>
      <c r="AN68" s="29" t="s">
        <v>2322</v>
      </c>
      <c r="AO68" s="4"/>
      <c r="AV68" s="42" t="s">
        <v>3436</v>
      </c>
      <c r="AW68" t="s">
        <v>3437</v>
      </c>
      <c r="AX68" t="s">
        <v>1789</v>
      </c>
      <c r="AY68" s="52" t="s">
        <v>3436</v>
      </c>
      <c r="BF68" s="313" t="s">
        <v>3438</v>
      </c>
      <c r="BG68" s="314" t="s">
        <v>3341</v>
      </c>
      <c r="BH68" s="314" t="s">
        <v>1803</v>
      </c>
      <c r="BI68" s="57">
        <v>18</v>
      </c>
      <c r="BJ68" s="57">
        <v>48</v>
      </c>
      <c r="BK68" s="316" t="s">
        <v>3439</v>
      </c>
      <c r="BL68">
        <f t="shared" si="1"/>
        <v>8.64</v>
      </c>
      <c r="BX68" s="33">
        <v>2013</v>
      </c>
      <c r="BY68" s="29">
        <v>565</v>
      </c>
      <c r="CA68" s="33"/>
      <c r="CB68" s="29"/>
      <c r="CD68" s="303" t="s">
        <v>3440</v>
      </c>
      <c r="CE68" s="298" t="s">
        <v>1952</v>
      </c>
      <c r="CF68" s="373" t="s">
        <v>1952</v>
      </c>
      <c r="CG68" s="57">
        <v>527</v>
      </c>
      <c r="CI68" s="321" t="s">
        <v>3441</v>
      </c>
      <c r="CJ68" s="322" t="s">
        <v>3442</v>
      </c>
      <c r="CK68" s="57" t="s">
        <v>1839</v>
      </c>
      <c r="CL68" s="60" t="s">
        <v>3443</v>
      </c>
      <c r="CO68" s="26" t="s">
        <v>3444</v>
      </c>
      <c r="CP68" t="s">
        <v>3445</v>
      </c>
      <c r="CQ68" s="8" t="s">
        <v>2456</v>
      </c>
      <c r="CS68" s="26" t="s">
        <v>3446</v>
      </c>
      <c r="CT68" s="8" t="s">
        <v>3447</v>
      </c>
      <c r="DG68" s="405"/>
      <c r="DH68" s="405"/>
    </row>
    <row r="69" spans="1:112" ht="13">
      <c r="A69" s="62"/>
      <c r="C69" s="57"/>
      <c r="D69" s="4"/>
      <c r="E69" s="4"/>
      <c r="F69" s="4"/>
      <c r="G69" s="4"/>
      <c r="H69" s="4"/>
      <c r="I69" s="4"/>
      <c r="AC69" s="4"/>
      <c r="AD69" s="4"/>
      <c r="AE69" s="4"/>
      <c r="AF69" s="4"/>
      <c r="AG69" s="499" t="s">
        <v>3448</v>
      </c>
      <c r="AH69" s="497">
        <v>22042119</v>
      </c>
      <c r="AI69" s="502" t="s">
        <v>3449</v>
      </c>
      <c r="AJ69" s="314"/>
      <c r="AK69" s="26" t="s">
        <v>3450</v>
      </c>
      <c r="AL69" s="4" t="s">
        <v>3451</v>
      </c>
      <c r="AM69" s="4" t="s">
        <v>1866</v>
      </c>
      <c r="AN69" s="29" t="s">
        <v>774</v>
      </c>
      <c r="AO69" s="4"/>
      <c r="AV69" s="42" t="s">
        <v>3452</v>
      </c>
      <c r="AW69" t="s">
        <v>3453</v>
      </c>
      <c r="AX69" t="s">
        <v>1789</v>
      </c>
      <c r="AY69" s="52" t="s">
        <v>3452</v>
      </c>
      <c r="BF69" s="313" t="s">
        <v>3454</v>
      </c>
      <c r="BG69" s="314" t="s">
        <v>3455</v>
      </c>
      <c r="BH69" s="315" t="s">
        <v>1803</v>
      </c>
      <c r="BI69" s="57">
        <v>20</v>
      </c>
      <c r="BJ69" s="57">
        <v>1</v>
      </c>
      <c r="BK69" s="316" t="s">
        <v>3456</v>
      </c>
      <c r="BL69">
        <f t="shared" si="1"/>
        <v>0.2</v>
      </c>
      <c r="BX69" s="33">
        <v>2014</v>
      </c>
      <c r="BY69" s="29">
        <v>566</v>
      </c>
      <c r="CA69" s="33"/>
      <c r="CB69" s="29"/>
      <c r="CD69" s="303" t="s">
        <v>3457</v>
      </c>
      <c r="CE69" s="57" t="s">
        <v>3458</v>
      </c>
      <c r="CF69" s="57" t="s">
        <v>3458</v>
      </c>
      <c r="CG69" s="57">
        <v>528</v>
      </c>
      <c r="CI69" s="321" t="s">
        <v>3459</v>
      </c>
      <c r="CJ69" s="322" t="s">
        <v>3460</v>
      </c>
      <c r="CK69" s="57" t="s">
        <v>2571</v>
      </c>
      <c r="CL69" s="60" t="s">
        <v>3461</v>
      </c>
      <c r="CO69" s="26" t="s">
        <v>3462</v>
      </c>
      <c r="CP69" t="s">
        <v>3463</v>
      </c>
      <c r="CQ69" s="8" t="s">
        <v>2258</v>
      </c>
      <c r="CS69" s="26" t="s">
        <v>3464</v>
      </c>
      <c r="CT69" s="8" t="s">
        <v>3465</v>
      </c>
      <c r="DG69" s="405"/>
      <c r="DH69" s="405"/>
    </row>
    <row r="70" spans="1:112" ht="13">
      <c r="A70" s="62"/>
      <c r="C70" s="57"/>
      <c r="D70" s="4"/>
      <c r="E70" s="4"/>
      <c r="F70" s="4"/>
      <c r="G70" s="4"/>
      <c r="H70" s="4"/>
      <c r="I70" s="4"/>
      <c r="AC70" s="4"/>
      <c r="AD70" s="4"/>
      <c r="AE70" s="4"/>
      <c r="AF70" s="4"/>
      <c r="AG70" s="496">
        <v>2204212210</v>
      </c>
      <c r="AH70" s="497">
        <v>22042122</v>
      </c>
      <c r="AI70" s="502" t="s">
        <v>3466</v>
      </c>
      <c r="AJ70" s="314"/>
      <c r="AK70" s="26" t="s">
        <v>3467</v>
      </c>
      <c r="AL70" s="4" t="s">
        <v>3468</v>
      </c>
      <c r="AM70" s="4" t="s">
        <v>1866</v>
      </c>
      <c r="AN70" s="29">
        <v>687</v>
      </c>
      <c r="AO70" s="4"/>
      <c r="AV70" s="42" t="s">
        <v>3469</v>
      </c>
      <c r="AW70" t="s">
        <v>3470</v>
      </c>
      <c r="AX70" t="s">
        <v>1789</v>
      </c>
      <c r="AY70" s="52" t="s">
        <v>3469</v>
      </c>
      <c r="BF70" s="313" t="s">
        <v>3471</v>
      </c>
      <c r="BG70" s="314" t="s">
        <v>3455</v>
      </c>
      <c r="BH70" s="315" t="s">
        <v>1803</v>
      </c>
      <c r="BI70" s="57">
        <v>20</v>
      </c>
      <c r="BJ70" s="57">
        <v>6</v>
      </c>
      <c r="BK70" s="316" t="s">
        <v>3472</v>
      </c>
      <c r="BL70">
        <f t="shared" si="1"/>
        <v>1.2</v>
      </c>
      <c r="BX70" s="33">
        <v>2015</v>
      </c>
      <c r="BY70" s="29">
        <v>567</v>
      </c>
      <c r="CA70" s="33"/>
      <c r="CB70" s="29"/>
      <c r="CD70" s="303" t="s">
        <v>3473</v>
      </c>
      <c r="CE70" s="298" t="s">
        <v>3474</v>
      </c>
      <c r="CF70" s="373" t="s">
        <v>3475</v>
      </c>
      <c r="CG70" s="57">
        <v>681</v>
      </c>
      <c r="CI70" s="321" t="s">
        <v>2639</v>
      </c>
      <c r="CJ70" s="322" t="s">
        <v>3476</v>
      </c>
      <c r="CK70" s="57" t="s">
        <v>2580</v>
      </c>
      <c r="CL70" s="60" t="s">
        <v>3477</v>
      </c>
      <c r="CO70" s="26" t="s">
        <v>3478</v>
      </c>
      <c r="CP70" t="s">
        <v>3479</v>
      </c>
      <c r="CQ70" s="8" t="s">
        <v>3480</v>
      </c>
      <c r="CS70" s="26" t="s">
        <v>3481</v>
      </c>
      <c r="CT70" s="8" t="s">
        <v>3482</v>
      </c>
      <c r="DG70" s="405"/>
      <c r="DH70" s="405"/>
    </row>
    <row r="71" spans="1:112" ht="13">
      <c r="A71" s="62"/>
      <c r="C71" s="57"/>
      <c r="D71" s="4"/>
      <c r="E71" s="4"/>
      <c r="F71" s="4"/>
      <c r="G71" s="4"/>
      <c r="H71" s="4"/>
      <c r="I71" s="4"/>
      <c r="AC71" s="4"/>
      <c r="AD71" s="4"/>
      <c r="AE71" s="4"/>
      <c r="AF71" s="4"/>
      <c r="AG71" s="496">
        <v>2204212310</v>
      </c>
      <c r="AH71" s="497">
        <v>22042123</v>
      </c>
      <c r="AI71" s="502" t="s">
        <v>3483</v>
      </c>
      <c r="AJ71" s="314"/>
      <c r="AK71" s="26" t="s">
        <v>3484</v>
      </c>
      <c r="AL71" s="4" t="s">
        <v>3485</v>
      </c>
      <c r="AM71" s="4" t="s">
        <v>1866</v>
      </c>
      <c r="AN71" s="29">
        <v>685</v>
      </c>
      <c r="AO71" s="4"/>
      <c r="AV71" s="42" t="s">
        <v>3486</v>
      </c>
      <c r="AW71" t="s">
        <v>3487</v>
      </c>
      <c r="AX71" t="s">
        <v>1789</v>
      </c>
      <c r="AY71" s="52" t="s">
        <v>3486</v>
      </c>
      <c r="BF71" s="313" t="s">
        <v>3488</v>
      </c>
      <c r="BG71" s="314" t="s">
        <v>3455</v>
      </c>
      <c r="BH71" s="315" t="s">
        <v>1803</v>
      </c>
      <c r="BI71" s="57">
        <v>20</v>
      </c>
      <c r="BJ71" s="57">
        <v>8</v>
      </c>
      <c r="BK71" s="316" t="s">
        <v>3489</v>
      </c>
      <c r="BL71">
        <f t="shared" si="1"/>
        <v>1.6</v>
      </c>
      <c r="BX71" s="33">
        <v>2016</v>
      </c>
      <c r="BY71" s="29">
        <v>568</v>
      </c>
      <c r="CA71" s="33"/>
      <c r="CB71" s="29"/>
      <c r="CD71" s="303" t="s">
        <v>3490</v>
      </c>
      <c r="CE71" s="298" t="s">
        <v>3491</v>
      </c>
      <c r="CF71" s="373" t="s">
        <v>1778</v>
      </c>
      <c r="CG71" s="373" t="s">
        <v>1778</v>
      </c>
      <c r="CI71" s="321" t="s">
        <v>1010</v>
      </c>
      <c r="CJ71" s="322" t="s">
        <v>2507</v>
      </c>
      <c r="CK71" s="57" t="s">
        <v>934</v>
      </c>
      <c r="CL71" s="60" t="s">
        <v>3492</v>
      </c>
      <c r="CO71" s="26" t="s">
        <v>3478</v>
      </c>
      <c r="CP71" t="s">
        <v>3479</v>
      </c>
      <c r="CQ71" s="8" t="s">
        <v>3493</v>
      </c>
      <c r="CS71" s="26" t="s">
        <v>3494</v>
      </c>
      <c r="CT71" s="8" t="s">
        <v>3495</v>
      </c>
    </row>
    <row r="72" spans="1:112" ht="13">
      <c r="A72" s="62"/>
      <c r="C72" s="57"/>
      <c r="D72" s="4"/>
      <c r="E72" s="4"/>
      <c r="F72" s="4"/>
      <c r="G72" s="4"/>
      <c r="H72" s="4"/>
      <c r="I72" s="4"/>
      <c r="AC72" s="4"/>
      <c r="AD72" s="4"/>
      <c r="AE72" s="4"/>
      <c r="AF72" s="4"/>
      <c r="AG72" s="499" t="s">
        <v>3496</v>
      </c>
      <c r="AH72" s="497">
        <v>22042124</v>
      </c>
      <c r="AI72" s="502" t="s">
        <v>3497</v>
      </c>
      <c r="AJ72" s="314"/>
      <c r="AK72" s="26" t="s">
        <v>3498</v>
      </c>
      <c r="AL72" s="4" t="s">
        <v>3499</v>
      </c>
      <c r="AM72" s="4" t="s">
        <v>1866</v>
      </c>
      <c r="AN72" s="29">
        <v>686</v>
      </c>
      <c r="AO72" s="4"/>
      <c r="AV72" s="42" t="s">
        <v>3500</v>
      </c>
      <c r="AW72" t="s">
        <v>3501</v>
      </c>
      <c r="AX72" t="s">
        <v>1789</v>
      </c>
      <c r="AY72" s="52" t="s">
        <v>3500</v>
      </c>
      <c r="BF72" s="313" t="s">
        <v>3502</v>
      </c>
      <c r="BG72" s="314" t="s">
        <v>3455</v>
      </c>
      <c r="BH72" s="314" t="s">
        <v>1803</v>
      </c>
      <c r="BI72" s="57">
        <v>20</v>
      </c>
      <c r="BJ72" s="57">
        <v>12</v>
      </c>
      <c r="BK72" s="316" t="s">
        <v>489</v>
      </c>
      <c r="BL72">
        <f t="shared" si="1"/>
        <v>2.4</v>
      </c>
      <c r="BX72" s="33">
        <v>2017</v>
      </c>
      <c r="BY72" s="29">
        <v>569</v>
      </c>
      <c r="CA72" s="33"/>
      <c r="CB72" s="29"/>
      <c r="CD72" s="303" t="s">
        <v>3503</v>
      </c>
      <c r="CE72" s="57" t="s">
        <v>3504</v>
      </c>
      <c r="CF72" s="373" t="s">
        <v>1778</v>
      </c>
      <c r="CG72" s="373" t="s">
        <v>1778</v>
      </c>
      <c r="CI72" s="321" t="s">
        <v>3505</v>
      </c>
      <c r="CJ72" s="322" t="s">
        <v>2910</v>
      </c>
      <c r="CK72" s="57" t="s">
        <v>805</v>
      </c>
      <c r="CL72" s="60" t="s">
        <v>3506</v>
      </c>
      <c r="CO72" s="26" t="s">
        <v>3478</v>
      </c>
      <c r="CP72" t="s">
        <v>3479</v>
      </c>
      <c r="CQ72" s="8" t="s">
        <v>3507</v>
      </c>
      <c r="CS72" s="26" t="s">
        <v>3508</v>
      </c>
      <c r="CT72" s="8" t="s">
        <v>3509</v>
      </c>
    </row>
    <row r="73" spans="1:112" ht="13">
      <c r="A73" s="62"/>
      <c r="C73" s="57"/>
      <c r="D73" s="4"/>
      <c r="E73" s="4"/>
      <c r="F73" s="4"/>
      <c r="G73" s="4"/>
      <c r="H73" s="4"/>
      <c r="I73" s="4"/>
      <c r="AC73" s="4"/>
      <c r="AD73" s="4"/>
      <c r="AE73" s="4"/>
      <c r="AF73" s="4"/>
      <c r="AG73" s="499" t="s">
        <v>3510</v>
      </c>
      <c r="AH73" s="497">
        <v>22042126</v>
      </c>
      <c r="AI73" s="502" t="s">
        <v>3511</v>
      </c>
      <c r="AJ73" s="314"/>
      <c r="AK73" s="26" t="s">
        <v>3512</v>
      </c>
      <c r="AL73" s="4" t="s">
        <v>3513</v>
      </c>
      <c r="AM73" s="4" t="s">
        <v>1866</v>
      </c>
      <c r="AN73" s="29" t="s">
        <v>536</v>
      </c>
      <c r="AO73" s="4"/>
      <c r="AV73" s="42" t="s">
        <v>3514</v>
      </c>
      <c r="AW73" t="s">
        <v>1942</v>
      </c>
      <c r="AX73" t="s">
        <v>1789</v>
      </c>
      <c r="AY73" s="52" t="s">
        <v>3514</v>
      </c>
      <c r="BF73" s="313" t="s">
        <v>3515</v>
      </c>
      <c r="BG73" s="314" t="s">
        <v>3455</v>
      </c>
      <c r="BH73" s="314" t="s">
        <v>1803</v>
      </c>
      <c r="BI73" s="57">
        <v>20</v>
      </c>
      <c r="BJ73" s="57">
        <v>24</v>
      </c>
      <c r="BK73" s="316" t="s">
        <v>478</v>
      </c>
      <c r="BL73">
        <f t="shared" si="1"/>
        <v>4.8</v>
      </c>
      <c r="BX73" s="33">
        <v>2018</v>
      </c>
      <c r="BY73" s="29">
        <v>570</v>
      </c>
      <c r="CA73" s="33"/>
      <c r="CB73" s="29"/>
      <c r="CD73" s="303" t="s">
        <v>3516</v>
      </c>
      <c r="CE73" s="298" t="s">
        <v>3517</v>
      </c>
      <c r="CF73" s="373" t="s">
        <v>1778</v>
      </c>
      <c r="CG73" s="373" t="s">
        <v>1778</v>
      </c>
      <c r="CI73" s="321" t="s">
        <v>3518</v>
      </c>
      <c r="CJ73" s="322" t="s">
        <v>3519</v>
      </c>
      <c r="CK73" s="57" t="s">
        <v>3520</v>
      </c>
      <c r="CL73" s="60" t="s">
        <v>3521</v>
      </c>
      <c r="CO73" s="26" t="s">
        <v>3522</v>
      </c>
      <c r="CP73" t="s">
        <v>3523</v>
      </c>
      <c r="CQ73" s="8" t="s">
        <v>2401</v>
      </c>
      <c r="CS73" s="26" t="s">
        <v>3524</v>
      </c>
      <c r="CT73" s="8" t="s">
        <v>3525</v>
      </c>
    </row>
    <row r="74" spans="1:112" ht="13">
      <c r="A74" s="62"/>
      <c r="C74" s="57"/>
      <c r="D74" s="4"/>
      <c r="E74" s="4"/>
      <c r="F74" s="4"/>
      <c r="G74" s="4"/>
      <c r="H74" s="4"/>
      <c r="I74" s="4"/>
      <c r="AC74" s="4"/>
      <c r="AD74" s="4"/>
      <c r="AE74" s="4"/>
      <c r="AF74" s="4"/>
      <c r="AG74" s="496">
        <v>2204212710</v>
      </c>
      <c r="AH74" s="497">
        <v>22042127</v>
      </c>
      <c r="AI74" s="502" t="s">
        <v>3526</v>
      </c>
      <c r="AJ74" s="314"/>
      <c r="AK74" s="26" t="s">
        <v>3527</v>
      </c>
      <c r="AL74" s="4" t="s">
        <v>3528</v>
      </c>
      <c r="AM74" s="4" t="s">
        <v>1866</v>
      </c>
      <c r="AN74" s="29" t="s">
        <v>3159</v>
      </c>
      <c r="AO74" s="4"/>
      <c r="AV74" s="42" t="s">
        <v>3529</v>
      </c>
      <c r="AW74" t="s">
        <v>2629</v>
      </c>
      <c r="AX74" t="s">
        <v>1789</v>
      </c>
      <c r="AY74" s="52" t="s">
        <v>3529</v>
      </c>
      <c r="BF74" s="313" t="s">
        <v>3530</v>
      </c>
      <c r="BG74" s="314" t="s">
        <v>3531</v>
      </c>
      <c r="BH74" s="315" t="s">
        <v>1803</v>
      </c>
      <c r="BI74" s="57">
        <v>20</v>
      </c>
      <c r="BJ74" s="57">
        <v>30</v>
      </c>
      <c r="BK74" s="316" t="s">
        <v>3532</v>
      </c>
      <c r="BL74">
        <f t="shared" si="1"/>
        <v>6</v>
      </c>
      <c r="BX74" s="33">
        <v>2019</v>
      </c>
      <c r="BY74" s="29">
        <v>571</v>
      </c>
      <c r="CA74" s="33"/>
      <c r="CB74" s="29"/>
      <c r="CD74" s="303" t="s">
        <v>3533</v>
      </c>
      <c r="CE74" s="298" t="s">
        <v>1014</v>
      </c>
      <c r="CF74" s="373" t="s">
        <v>1014</v>
      </c>
      <c r="CG74" s="57">
        <v>529</v>
      </c>
      <c r="CI74" s="321" t="s">
        <v>3534</v>
      </c>
      <c r="CJ74" s="322" t="s">
        <v>3535</v>
      </c>
      <c r="CK74" s="57" t="s">
        <v>878</v>
      </c>
      <c r="CL74" s="60" t="s">
        <v>3536</v>
      </c>
      <c r="CO74" s="26" t="s">
        <v>3537</v>
      </c>
      <c r="CP74" t="s">
        <v>3538</v>
      </c>
      <c r="CQ74" s="8" t="s">
        <v>3539</v>
      </c>
      <c r="CS74" s="26" t="s">
        <v>3540</v>
      </c>
      <c r="CT74" s="8" t="s">
        <v>3541</v>
      </c>
    </row>
    <row r="75" spans="1:112" ht="13">
      <c r="A75" s="62"/>
      <c r="C75" s="57"/>
      <c r="D75" s="4"/>
      <c r="E75" s="4"/>
      <c r="F75" s="4"/>
      <c r="G75" s="4"/>
      <c r="H75" s="4"/>
      <c r="I75" s="4"/>
      <c r="AC75" s="4"/>
      <c r="AD75" s="4"/>
      <c r="AE75" s="4"/>
      <c r="AF75" s="4"/>
      <c r="AG75" s="496">
        <v>2204212810</v>
      </c>
      <c r="AH75" s="497">
        <v>22042128</v>
      </c>
      <c r="AI75" s="502" t="s">
        <v>3542</v>
      </c>
      <c r="AJ75" s="314"/>
      <c r="AK75" s="26" t="s">
        <v>3543</v>
      </c>
      <c r="AL75" s="4" t="s">
        <v>3544</v>
      </c>
      <c r="AM75" s="4" t="s">
        <v>1866</v>
      </c>
      <c r="AN75" s="29">
        <v>531</v>
      </c>
      <c r="AO75" s="4"/>
      <c r="AV75" s="42" t="s">
        <v>3545</v>
      </c>
      <c r="AW75" t="s">
        <v>1951</v>
      </c>
      <c r="AX75" t="s">
        <v>1789</v>
      </c>
      <c r="AY75" s="52" t="s">
        <v>3545</v>
      </c>
      <c r="BF75" s="313" t="s">
        <v>3546</v>
      </c>
      <c r="BG75" s="314" t="s">
        <v>3455</v>
      </c>
      <c r="BH75" s="315" t="s">
        <v>1803</v>
      </c>
      <c r="BI75" s="57">
        <v>20</v>
      </c>
      <c r="BJ75" s="57">
        <v>36</v>
      </c>
      <c r="BK75" s="316" t="s">
        <v>3547</v>
      </c>
      <c r="BL75">
        <f t="shared" si="1"/>
        <v>7.2</v>
      </c>
      <c r="BX75" s="33">
        <v>2020</v>
      </c>
      <c r="BY75" s="29">
        <v>572</v>
      </c>
      <c r="CA75" s="26"/>
      <c r="CB75" s="8"/>
      <c r="CD75" s="303" t="s">
        <v>3548</v>
      </c>
      <c r="CE75" s="298" t="s">
        <v>2909</v>
      </c>
      <c r="CF75" s="373" t="s">
        <v>1778</v>
      </c>
      <c r="CG75" s="373" t="s">
        <v>1778</v>
      </c>
      <c r="CI75" s="321" t="s">
        <v>3549</v>
      </c>
      <c r="CJ75" s="322" t="s">
        <v>3550</v>
      </c>
      <c r="CK75" s="57" t="s">
        <v>2496</v>
      </c>
      <c r="CL75" s="60" t="s">
        <v>2542</v>
      </c>
      <c r="CO75" s="26" t="s">
        <v>3551</v>
      </c>
      <c r="CP75" t="s">
        <v>3552</v>
      </c>
      <c r="CQ75" s="8" t="s">
        <v>3553</v>
      </c>
      <c r="CS75" s="26" t="s">
        <v>3554</v>
      </c>
      <c r="CT75" s="8" t="s">
        <v>3555</v>
      </c>
    </row>
    <row r="76" spans="1:112" ht="13">
      <c r="A76" s="62"/>
      <c r="C76" s="57"/>
      <c r="D76" s="4"/>
      <c r="E76" s="4"/>
      <c r="F76" s="4"/>
      <c r="G76" s="4"/>
      <c r="H76" s="4"/>
      <c r="I76" s="4"/>
      <c r="AC76" s="4"/>
      <c r="AD76" s="4"/>
      <c r="AE76" s="4"/>
      <c r="AF76" s="4"/>
      <c r="AG76" s="499" t="s">
        <v>3556</v>
      </c>
      <c r="AH76" s="497">
        <v>22042132</v>
      </c>
      <c r="AI76" s="502" t="s">
        <v>3557</v>
      </c>
      <c r="AJ76" s="314"/>
      <c r="AK76" s="26" t="s">
        <v>3558</v>
      </c>
      <c r="AL76" s="4" t="s">
        <v>3559</v>
      </c>
      <c r="AM76" s="4" t="s">
        <v>1866</v>
      </c>
      <c r="AN76" s="29" t="s">
        <v>2580</v>
      </c>
      <c r="AO76" s="4"/>
      <c r="AV76" s="42" t="s">
        <v>3560</v>
      </c>
      <c r="AW76" t="s">
        <v>3561</v>
      </c>
      <c r="AX76" t="s">
        <v>1789</v>
      </c>
      <c r="AY76" s="52" t="s">
        <v>3560</v>
      </c>
      <c r="BF76" s="313" t="s">
        <v>3562</v>
      </c>
      <c r="BG76" s="314" t="s">
        <v>3531</v>
      </c>
      <c r="BH76" s="315" t="s">
        <v>1803</v>
      </c>
      <c r="BI76" s="57">
        <v>20</v>
      </c>
      <c r="BJ76" s="57">
        <v>40</v>
      </c>
      <c r="BK76" s="316" t="s">
        <v>3563</v>
      </c>
      <c r="BL76">
        <f t="shared" si="1"/>
        <v>8</v>
      </c>
      <c r="BX76" s="33">
        <v>2021</v>
      </c>
      <c r="BY76" s="29">
        <v>573</v>
      </c>
      <c r="CA76" s="26"/>
      <c r="CB76" s="8"/>
      <c r="CD76" s="303" t="s">
        <v>3564</v>
      </c>
      <c r="CE76" s="57" t="s">
        <v>3565</v>
      </c>
      <c r="CF76" s="57" t="s">
        <v>3565</v>
      </c>
      <c r="CG76" s="57" t="s">
        <v>3565</v>
      </c>
      <c r="CI76" s="321" t="s">
        <v>3566</v>
      </c>
      <c r="CJ76" s="322" t="s">
        <v>3567</v>
      </c>
      <c r="CK76" s="57" t="s">
        <v>3568</v>
      </c>
      <c r="CL76" s="60" t="s">
        <v>3569</v>
      </c>
      <c r="CO76" s="26" t="s">
        <v>3570</v>
      </c>
      <c r="CP76" t="s">
        <v>3571</v>
      </c>
      <c r="CQ76" s="8" t="s">
        <v>3572</v>
      </c>
      <c r="CS76" s="26" t="s">
        <v>3573</v>
      </c>
      <c r="CT76" s="8" t="s">
        <v>3574</v>
      </c>
    </row>
    <row r="77" spans="1:112" ht="13">
      <c r="A77" s="62"/>
      <c r="C77" s="57"/>
      <c r="D77" s="4"/>
      <c r="E77" s="4"/>
      <c r="F77" s="4"/>
      <c r="G77" s="4"/>
      <c r="H77" s="4"/>
      <c r="I77" s="4"/>
      <c r="AC77" s="4"/>
      <c r="AD77" s="4"/>
      <c r="AE77" s="4"/>
      <c r="AF77" s="4"/>
      <c r="AG77" s="499" t="s">
        <v>3556</v>
      </c>
      <c r="AH77" s="497">
        <v>22042132</v>
      </c>
      <c r="AI77" s="502" t="s">
        <v>3575</v>
      </c>
      <c r="AJ77" s="314"/>
      <c r="AK77" s="26" t="s">
        <v>3576</v>
      </c>
      <c r="AL77" s="4" t="s">
        <v>3577</v>
      </c>
      <c r="AM77" s="4" t="s">
        <v>1866</v>
      </c>
      <c r="AN77" s="29" t="s">
        <v>2429</v>
      </c>
      <c r="AO77" s="4"/>
      <c r="AV77" s="42" t="s">
        <v>3578</v>
      </c>
      <c r="AW77" t="s">
        <v>3579</v>
      </c>
      <c r="AX77" t="s">
        <v>1789</v>
      </c>
      <c r="AY77" s="52" t="s">
        <v>3578</v>
      </c>
      <c r="BF77" s="313" t="s">
        <v>3580</v>
      </c>
      <c r="BG77" s="314" t="s">
        <v>3455</v>
      </c>
      <c r="BH77" s="314" t="s">
        <v>1803</v>
      </c>
      <c r="BI77" s="57">
        <v>20</v>
      </c>
      <c r="BJ77" s="57">
        <v>48</v>
      </c>
      <c r="BK77" s="316" t="s">
        <v>3581</v>
      </c>
      <c r="BL77">
        <f t="shared" si="1"/>
        <v>9.6</v>
      </c>
      <c r="BX77" s="33">
        <v>2022</v>
      </c>
      <c r="BY77" s="29">
        <v>574</v>
      </c>
      <c r="CA77" s="26"/>
      <c r="CB77" s="8"/>
      <c r="CD77" s="303" t="s">
        <v>3582</v>
      </c>
      <c r="CE77" s="298" t="s">
        <v>3583</v>
      </c>
      <c r="CF77" s="373" t="s">
        <v>1778</v>
      </c>
      <c r="CG77" s="373" t="s">
        <v>1778</v>
      </c>
      <c r="CI77" s="321" t="s">
        <v>3584</v>
      </c>
      <c r="CJ77" s="322" t="s">
        <v>3585</v>
      </c>
      <c r="CK77" s="57" t="s">
        <v>2155</v>
      </c>
      <c r="CL77" s="60" t="s">
        <v>2992</v>
      </c>
      <c r="CO77" s="26" t="s">
        <v>3586</v>
      </c>
      <c r="CP77" t="s">
        <v>3587</v>
      </c>
      <c r="CQ77" s="8" t="s">
        <v>2516</v>
      </c>
      <c r="CS77" s="26" t="s">
        <v>3588</v>
      </c>
      <c r="CT77" s="8" t="s">
        <v>3589</v>
      </c>
    </row>
    <row r="78" spans="1:112" ht="13">
      <c r="A78" s="62"/>
      <c r="C78" s="57"/>
      <c r="D78" s="4"/>
      <c r="E78" s="4"/>
      <c r="F78" s="4"/>
      <c r="G78" s="4"/>
      <c r="H78" s="4"/>
      <c r="I78" s="4"/>
      <c r="AC78" s="4"/>
      <c r="AD78" s="4"/>
      <c r="AE78" s="4"/>
      <c r="AF78" s="4"/>
      <c r="AG78" s="496">
        <v>2204213410</v>
      </c>
      <c r="AH78" s="497">
        <v>22042134</v>
      </c>
      <c r="AI78" s="502" t="s">
        <v>3590</v>
      </c>
      <c r="AJ78" s="314"/>
      <c r="AK78" s="26" t="s">
        <v>2291</v>
      </c>
      <c r="AL78" s="4" t="s">
        <v>2292</v>
      </c>
      <c r="AM78" s="4" t="s">
        <v>1902</v>
      </c>
      <c r="AN78" s="29">
        <v>514</v>
      </c>
      <c r="AO78" s="4"/>
      <c r="AV78" s="42" t="s">
        <v>3591</v>
      </c>
      <c r="AW78" t="s">
        <v>3592</v>
      </c>
      <c r="AX78" t="s">
        <v>1789</v>
      </c>
      <c r="AY78" s="52" t="s">
        <v>3591</v>
      </c>
      <c r="BF78" s="313" t="s">
        <v>3593</v>
      </c>
      <c r="BG78" s="314" t="s">
        <v>3455</v>
      </c>
      <c r="BH78" s="315" t="s">
        <v>1803</v>
      </c>
      <c r="BI78" s="57">
        <v>20</v>
      </c>
      <c r="BJ78" s="57">
        <v>216</v>
      </c>
      <c r="BK78" s="316" t="s">
        <v>3594</v>
      </c>
      <c r="BL78">
        <f t="shared" si="1"/>
        <v>43.2</v>
      </c>
      <c r="BX78" s="33">
        <v>2023</v>
      </c>
      <c r="BY78" s="29">
        <v>575</v>
      </c>
      <c r="CA78" s="26"/>
      <c r="CB78" s="8"/>
      <c r="CD78" s="303" t="s">
        <v>3595</v>
      </c>
      <c r="CE78" s="57" t="s">
        <v>3596</v>
      </c>
      <c r="CF78" s="57" t="s">
        <v>3596</v>
      </c>
      <c r="CG78" s="57">
        <v>597</v>
      </c>
      <c r="CI78" s="321" t="s">
        <v>3597</v>
      </c>
      <c r="CJ78" s="322" t="s">
        <v>3598</v>
      </c>
      <c r="CK78" s="57" t="s">
        <v>3599</v>
      </c>
      <c r="CL78" s="60" t="s">
        <v>1778</v>
      </c>
      <c r="CO78" s="26" t="s">
        <v>3586</v>
      </c>
      <c r="CP78" t="s">
        <v>3587</v>
      </c>
      <c r="CQ78" s="8" t="s">
        <v>3600</v>
      </c>
      <c r="CS78" s="26" t="s">
        <v>3601</v>
      </c>
      <c r="CT78" s="8" t="s">
        <v>3602</v>
      </c>
    </row>
    <row r="79" spans="1:112" ht="13">
      <c r="A79" s="62"/>
      <c r="C79" s="57"/>
      <c r="D79" s="4"/>
      <c r="E79" s="4"/>
      <c r="F79" s="4"/>
      <c r="G79" s="4"/>
      <c r="H79" s="4"/>
      <c r="I79" s="4"/>
      <c r="AC79" s="4"/>
      <c r="AD79" s="4"/>
      <c r="AE79" s="4"/>
      <c r="AF79" s="4"/>
      <c r="AG79" s="496">
        <v>2204213610</v>
      </c>
      <c r="AH79" s="497">
        <v>22042136</v>
      </c>
      <c r="AI79" s="502" t="s">
        <v>3603</v>
      </c>
      <c r="AJ79" s="314"/>
      <c r="AK79" s="26" t="s">
        <v>3604</v>
      </c>
      <c r="AL79" s="4" t="s">
        <v>3605</v>
      </c>
      <c r="AM79" s="4" t="s">
        <v>1902</v>
      </c>
      <c r="AN79" s="29">
        <v>513</v>
      </c>
      <c r="AO79" s="4"/>
      <c r="AV79" s="42" t="s">
        <v>3606</v>
      </c>
      <c r="AW79" t="s">
        <v>3607</v>
      </c>
      <c r="AX79" t="s">
        <v>1789</v>
      </c>
      <c r="AY79" s="52" t="s">
        <v>3606</v>
      </c>
      <c r="BF79" s="313" t="s">
        <v>3608</v>
      </c>
      <c r="BG79" s="314" t="s">
        <v>3609</v>
      </c>
      <c r="BH79" s="315" t="s">
        <v>1803</v>
      </c>
      <c r="BI79" s="57">
        <v>23</v>
      </c>
      <c r="BJ79" s="57">
        <v>72</v>
      </c>
      <c r="BK79" s="316" t="s">
        <v>3610</v>
      </c>
      <c r="BL79">
        <f t="shared" si="1"/>
        <v>16.559999999999999</v>
      </c>
      <c r="BX79" s="33">
        <v>2024</v>
      </c>
      <c r="BY79" s="29">
        <v>576</v>
      </c>
      <c r="CA79" s="26"/>
      <c r="CB79" s="8"/>
      <c r="CD79" s="303" t="s">
        <v>3611</v>
      </c>
      <c r="CE79" s="298" t="s">
        <v>3612</v>
      </c>
      <c r="CF79" s="373" t="s">
        <v>1778</v>
      </c>
      <c r="CG79" s="373" t="s">
        <v>1778</v>
      </c>
      <c r="CI79" s="321" t="s">
        <v>3613</v>
      </c>
      <c r="CJ79" s="322" t="s">
        <v>3614</v>
      </c>
      <c r="CK79" s="57" t="s">
        <v>844</v>
      </c>
      <c r="CL79" s="60" t="s">
        <v>3615</v>
      </c>
      <c r="CO79" s="26" t="s">
        <v>3616</v>
      </c>
      <c r="CP79" t="s">
        <v>3617</v>
      </c>
      <c r="CQ79" s="8" t="s">
        <v>2488</v>
      </c>
      <c r="CS79" s="26" t="s">
        <v>3618</v>
      </c>
      <c r="CT79" s="8" t="s">
        <v>3619</v>
      </c>
    </row>
    <row r="80" spans="1:112" ht="13">
      <c r="A80" s="62"/>
      <c r="C80" s="57"/>
      <c r="D80" s="4"/>
      <c r="E80" s="4"/>
      <c r="F80" s="4"/>
      <c r="G80" s="4"/>
      <c r="H80" s="4"/>
      <c r="I80" s="4"/>
      <c r="AC80" s="4"/>
      <c r="AD80" s="4"/>
      <c r="AE80" s="4"/>
      <c r="AF80" s="4"/>
      <c r="AG80" s="499" t="s">
        <v>3620</v>
      </c>
      <c r="AH80" s="497">
        <v>22042136</v>
      </c>
      <c r="AI80" s="502" t="s">
        <v>3621</v>
      </c>
      <c r="AJ80" s="314"/>
      <c r="AK80" s="26" t="s">
        <v>3622</v>
      </c>
      <c r="AL80" s="4" t="s">
        <v>1841</v>
      </c>
      <c r="AM80" s="4" t="s">
        <v>271</v>
      </c>
      <c r="AN80" s="29">
        <v>519</v>
      </c>
      <c r="AO80" s="4"/>
      <c r="AV80" s="42" t="s">
        <v>3623</v>
      </c>
      <c r="AW80" t="s">
        <v>3624</v>
      </c>
      <c r="AX80" t="s">
        <v>1789</v>
      </c>
      <c r="AY80" s="52" t="s">
        <v>3623</v>
      </c>
      <c r="BF80" s="313" t="s">
        <v>3625</v>
      </c>
      <c r="BG80" s="314" t="s">
        <v>3626</v>
      </c>
      <c r="BH80" s="315" t="s">
        <v>1803</v>
      </c>
      <c r="BI80" s="57">
        <v>25</v>
      </c>
      <c r="BJ80" s="57">
        <v>6</v>
      </c>
      <c r="BK80" s="316" t="s">
        <v>3627</v>
      </c>
      <c r="BL80">
        <f t="shared" si="1"/>
        <v>1.5</v>
      </c>
      <c r="BX80" s="33">
        <v>2025</v>
      </c>
      <c r="BY80" s="29">
        <v>577</v>
      </c>
      <c r="CA80" s="26"/>
      <c r="CB80" s="8"/>
      <c r="CD80" s="303" t="s">
        <v>3628</v>
      </c>
      <c r="CE80" s="57" t="s">
        <v>3629</v>
      </c>
      <c r="CF80" s="373" t="s">
        <v>1778</v>
      </c>
      <c r="CG80" s="373" t="s">
        <v>1778</v>
      </c>
      <c r="CI80" s="321" t="s">
        <v>3630</v>
      </c>
      <c r="CJ80" s="322" t="s">
        <v>3631</v>
      </c>
      <c r="CK80" s="57" t="s">
        <v>2148</v>
      </c>
      <c r="CL80" s="60" t="s">
        <v>3632</v>
      </c>
      <c r="CO80" s="26" t="s">
        <v>3633</v>
      </c>
      <c r="CP80" t="s">
        <v>3634</v>
      </c>
      <c r="CQ80" s="8" t="s">
        <v>3635</v>
      </c>
      <c r="CS80" s="26" t="s">
        <v>3636</v>
      </c>
      <c r="CT80" s="8" t="s">
        <v>3637</v>
      </c>
    </row>
    <row r="81" spans="1:112" ht="13">
      <c r="A81" s="62"/>
      <c r="C81" s="57"/>
      <c r="AC81" s="4"/>
      <c r="AD81" s="4"/>
      <c r="AE81" s="4"/>
      <c r="AF81" s="4"/>
      <c r="AG81" s="499" t="s">
        <v>3638</v>
      </c>
      <c r="AH81" s="497">
        <v>22042137</v>
      </c>
      <c r="AI81" s="502" t="s">
        <v>3639</v>
      </c>
      <c r="AJ81" s="314"/>
      <c r="AK81" s="26" t="s">
        <v>3640</v>
      </c>
      <c r="AL81" s="4" t="s">
        <v>2145</v>
      </c>
      <c r="AM81" s="4" t="s">
        <v>271</v>
      </c>
      <c r="AN81" s="29" t="s">
        <v>1011</v>
      </c>
      <c r="AO81" s="4"/>
      <c r="AV81" s="42" t="s">
        <v>3641</v>
      </c>
      <c r="AW81" t="s">
        <v>2292</v>
      </c>
      <c r="AX81" t="s">
        <v>1789</v>
      </c>
      <c r="AY81" s="52" t="s">
        <v>3641</v>
      </c>
      <c r="BF81" s="313" t="s">
        <v>3642</v>
      </c>
      <c r="BG81" s="314" t="s">
        <v>3643</v>
      </c>
      <c r="BH81" s="314" t="s">
        <v>1803</v>
      </c>
      <c r="BI81" s="57">
        <v>25</v>
      </c>
      <c r="BJ81" s="57">
        <v>6</v>
      </c>
      <c r="BK81" s="316" t="s">
        <v>3644</v>
      </c>
      <c r="BL81">
        <f t="shared" si="1"/>
        <v>1.5</v>
      </c>
      <c r="BX81" s="33">
        <v>2026</v>
      </c>
      <c r="BY81" s="29">
        <v>578</v>
      </c>
      <c r="CA81" s="26"/>
      <c r="CB81" s="8"/>
      <c r="CD81" s="303" t="s">
        <v>3645</v>
      </c>
      <c r="CE81" s="298" t="s">
        <v>2885</v>
      </c>
      <c r="CF81" s="373" t="s">
        <v>2885</v>
      </c>
      <c r="CG81" s="57">
        <v>530</v>
      </c>
      <c r="CI81" s="321" t="s">
        <v>1020</v>
      </c>
      <c r="CJ81" s="322" t="s">
        <v>3646</v>
      </c>
      <c r="CK81" s="57" t="s">
        <v>418</v>
      </c>
      <c r="CL81" s="60" t="s">
        <v>3647</v>
      </c>
      <c r="CO81" s="26" t="s">
        <v>3648</v>
      </c>
      <c r="CP81" t="s">
        <v>3649</v>
      </c>
      <c r="CQ81" s="8" t="s">
        <v>2510</v>
      </c>
      <c r="CS81" s="26" t="s">
        <v>3650</v>
      </c>
      <c r="CT81" s="8" t="s">
        <v>3651</v>
      </c>
    </row>
    <row r="82" spans="1:112" ht="13">
      <c r="A82" s="62"/>
      <c r="C82" s="57"/>
      <c r="AC82" s="4"/>
      <c r="AD82" s="4"/>
      <c r="AE82" s="4"/>
      <c r="AF82" s="4"/>
      <c r="AG82" s="496">
        <v>2204213810</v>
      </c>
      <c r="AH82" s="497">
        <v>22042138</v>
      </c>
      <c r="AI82" s="502" t="s">
        <v>3652</v>
      </c>
      <c r="AJ82" s="314"/>
      <c r="AK82" s="26" t="s">
        <v>3653</v>
      </c>
      <c r="AL82" s="4" t="s">
        <v>2637</v>
      </c>
      <c r="AM82" s="4" t="s">
        <v>271</v>
      </c>
      <c r="AN82" s="29">
        <v>515</v>
      </c>
      <c r="AO82" s="4"/>
      <c r="AV82" s="42" t="s">
        <v>3654</v>
      </c>
      <c r="AW82" t="s">
        <v>3605</v>
      </c>
      <c r="AX82" t="s">
        <v>1789</v>
      </c>
      <c r="AY82" s="52" t="s">
        <v>3654</v>
      </c>
      <c r="BF82" s="313" t="s">
        <v>3655</v>
      </c>
      <c r="BG82" s="314" t="s">
        <v>3643</v>
      </c>
      <c r="BH82" s="314" t="s">
        <v>1803</v>
      </c>
      <c r="BI82" s="57">
        <v>25</v>
      </c>
      <c r="BJ82" s="57">
        <v>12</v>
      </c>
      <c r="BK82" s="316" t="s">
        <v>841</v>
      </c>
      <c r="BL82">
        <f t="shared" si="1"/>
        <v>3</v>
      </c>
      <c r="BX82" s="33">
        <v>2027</v>
      </c>
      <c r="BY82" s="29">
        <v>579</v>
      </c>
      <c r="CA82" s="26"/>
      <c r="CB82" s="8"/>
      <c r="CD82" s="303" t="s">
        <v>3656</v>
      </c>
      <c r="CE82" s="57" t="s">
        <v>3657</v>
      </c>
      <c r="CF82" s="57" t="s">
        <v>3657</v>
      </c>
      <c r="CG82" s="57">
        <v>598</v>
      </c>
      <c r="CI82" s="321" t="s">
        <v>1023</v>
      </c>
      <c r="CJ82" s="322" t="s">
        <v>469</v>
      </c>
      <c r="CK82" s="57" t="s">
        <v>779</v>
      </c>
      <c r="CL82" s="60" t="s">
        <v>3658</v>
      </c>
      <c r="CO82" s="26" t="s">
        <v>3659</v>
      </c>
      <c r="CP82" t="s">
        <v>3660</v>
      </c>
      <c r="CQ82" s="8" t="s">
        <v>3661</v>
      </c>
      <c r="CS82" s="26" t="s">
        <v>3662</v>
      </c>
      <c r="CT82" s="8" t="s">
        <v>3663</v>
      </c>
    </row>
    <row r="83" spans="1:112" ht="13">
      <c r="A83" s="62"/>
      <c r="C83" s="57"/>
      <c r="AC83" s="4"/>
      <c r="AD83" s="4"/>
      <c r="AE83" s="4"/>
      <c r="AF83" s="4"/>
      <c r="AG83" s="496">
        <v>2204213890</v>
      </c>
      <c r="AH83" s="497">
        <v>22042138</v>
      </c>
      <c r="AI83" s="502" t="s">
        <v>3664</v>
      </c>
      <c r="AJ83" s="314"/>
      <c r="AK83" s="26" t="s">
        <v>3665</v>
      </c>
      <c r="AL83" s="4" t="s">
        <v>3666</v>
      </c>
      <c r="AM83" s="4" t="s">
        <v>271</v>
      </c>
      <c r="AN83" s="29" t="s">
        <v>3667</v>
      </c>
      <c r="AO83" s="4"/>
      <c r="AV83" s="42" t="s">
        <v>3668</v>
      </c>
      <c r="AW83" t="s">
        <v>3176</v>
      </c>
      <c r="AX83" t="s">
        <v>1789</v>
      </c>
      <c r="AY83" s="52" t="s">
        <v>3668</v>
      </c>
      <c r="BF83" s="313" t="s">
        <v>3669</v>
      </c>
      <c r="BG83" s="314" t="s">
        <v>3626</v>
      </c>
      <c r="BH83" s="315" t="s">
        <v>1803</v>
      </c>
      <c r="BI83" s="57">
        <v>25</v>
      </c>
      <c r="BJ83" s="57">
        <v>20</v>
      </c>
      <c r="BK83" s="316" t="s">
        <v>3670</v>
      </c>
      <c r="BL83">
        <f t="shared" si="1"/>
        <v>5</v>
      </c>
      <c r="BX83" s="33">
        <v>2028</v>
      </c>
      <c r="BY83" s="29">
        <v>580</v>
      </c>
      <c r="CA83" s="26"/>
      <c r="CB83" s="8"/>
      <c r="CD83" s="303" t="s">
        <v>3671</v>
      </c>
      <c r="CE83" s="57" t="s">
        <v>469</v>
      </c>
      <c r="CF83" s="57" t="s">
        <v>469</v>
      </c>
      <c r="CG83" s="57">
        <v>531</v>
      </c>
      <c r="CI83" s="321" t="s">
        <v>1042</v>
      </c>
      <c r="CJ83" s="322" t="s">
        <v>3672</v>
      </c>
      <c r="CK83" s="57" t="s">
        <v>1041</v>
      </c>
      <c r="CL83" s="60" t="s">
        <v>3673</v>
      </c>
      <c r="CO83" s="26" t="s">
        <v>3674</v>
      </c>
      <c r="CP83" t="s">
        <v>3675</v>
      </c>
      <c r="CQ83" s="8" t="s">
        <v>3676</v>
      </c>
      <c r="CS83" s="26" t="s">
        <v>3677</v>
      </c>
      <c r="CT83" s="8" t="s">
        <v>3678</v>
      </c>
      <c r="DG83" s="405"/>
      <c r="DH83" s="405"/>
    </row>
    <row r="84" spans="1:112" ht="13">
      <c r="A84" s="62"/>
      <c r="C84" s="57"/>
      <c r="AC84" s="4"/>
      <c r="AD84" s="4"/>
      <c r="AE84" s="4"/>
      <c r="AF84" s="4"/>
      <c r="AG84" s="499" t="s">
        <v>3679</v>
      </c>
      <c r="AH84" s="497">
        <v>22042138</v>
      </c>
      <c r="AI84" s="502" t="s">
        <v>3680</v>
      </c>
      <c r="AJ84" s="314"/>
      <c r="AK84" s="26" t="s">
        <v>3681</v>
      </c>
      <c r="AL84" s="4" t="s">
        <v>3682</v>
      </c>
      <c r="AM84" s="4" t="s">
        <v>271</v>
      </c>
      <c r="AN84" s="29">
        <v>518</v>
      </c>
      <c r="AO84" s="4"/>
      <c r="AV84" s="42" t="s">
        <v>3683</v>
      </c>
      <c r="AW84" t="s">
        <v>3193</v>
      </c>
      <c r="AX84" t="s">
        <v>1789</v>
      </c>
      <c r="AY84" s="52" t="s">
        <v>3683</v>
      </c>
      <c r="BF84" s="313" t="s">
        <v>3684</v>
      </c>
      <c r="BG84" s="314" t="s">
        <v>3643</v>
      </c>
      <c r="BH84" s="314" t="s">
        <v>1803</v>
      </c>
      <c r="BI84" s="57">
        <v>25</v>
      </c>
      <c r="BJ84" s="57">
        <v>24</v>
      </c>
      <c r="BK84" s="316" t="s">
        <v>851</v>
      </c>
      <c r="BL84">
        <f t="shared" si="1"/>
        <v>6</v>
      </c>
      <c r="BX84" s="33">
        <v>2029</v>
      </c>
      <c r="BY84" s="29">
        <v>581</v>
      </c>
      <c r="CA84" s="26"/>
      <c r="CB84" s="8"/>
      <c r="CD84" s="303" t="s">
        <v>3685</v>
      </c>
      <c r="CE84" s="298" t="s">
        <v>3686</v>
      </c>
      <c r="CF84" s="373" t="s">
        <v>1778</v>
      </c>
      <c r="CG84" s="57">
        <v>722</v>
      </c>
      <c r="CI84" s="321" t="s">
        <v>3687</v>
      </c>
      <c r="CJ84" s="322" t="s">
        <v>3688</v>
      </c>
      <c r="CK84" s="57" t="s">
        <v>2776</v>
      </c>
      <c r="CL84" s="60" t="s">
        <v>3689</v>
      </c>
      <c r="CO84" s="26" t="s">
        <v>3690</v>
      </c>
      <c r="CP84" t="s">
        <v>3691</v>
      </c>
      <c r="CQ84" s="8" t="s">
        <v>3692</v>
      </c>
      <c r="CS84" s="26" t="s">
        <v>3693</v>
      </c>
      <c r="CT84" s="8" t="s">
        <v>3694</v>
      </c>
      <c r="DG84" s="405"/>
      <c r="DH84" s="405"/>
    </row>
    <row r="85" spans="1:112" ht="13">
      <c r="A85" s="62"/>
      <c r="C85" s="57"/>
      <c r="AC85" s="4"/>
      <c r="AD85" s="4"/>
      <c r="AE85" s="4"/>
      <c r="AF85" s="4"/>
      <c r="AG85" s="499" t="s">
        <v>3679</v>
      </c>
      <c r="AH85" s="497">
        <v>22042138</v>
      </c>
      <c r="AI85" s="502" t="s">
        <v>3695</v>
      </c>
      <c r="AJ85" s="314"/>
      <c r="AK85" s="26" t="s">
        <v>3696</v>
      </c>
      <c r="AL85" s="4" t="s">
        <v>2663</v>
      </c>
      <c r="AM85" s="4" t="s">
        <v>271</v>
      </c>
      <c r="AN85" s="29">
        <v>516</v>
      </c>
      <c r="AO85" s="6"/>
      <c r="AV85" s="42" t="s">
        <v>3697</v>
      </c>
      <c r="AW85" t="s">
        <v>3213</v>
      </c>
      <c r="AX85" t="s">
        <v>1789</v>
      </c>
      <c r="AY85" s="52" t="s">
        <v>3697</v>
      </c>
      <c r="BF85" s="313" t="s">
        <v>3698</v>
      </c>
      <c r="BG85" s="314" t="s">
        <v>3643</v>
      </c>
      <c r="BH85" s="314" t="s">
        <v>1803</v>
      </c>
      <c r="BI85" s="57">
        <v>25</v>
      </c>
      <c r="BJ85" s="57">
        <v>36</v>
      </c>
      <c r="BK85" s="316" t="s">
        <v>3699</v>
      </c>
      <c r="BL85">
        <f t="shared" si="1"/>
        <v>9</v>
      </c>
      <c r="BX85" s="33">
        <v>2030</v>
      </c>
      <c r="BY85" s="29">
        <v>582</v>
      </c>
      <c r="CA85" s="26"/>
      <c r="CB85" s="8"/>
      <c r="CD85" s="303" t="s">
        <v>3700</v>
      </c>
      <c r="CE85" s="57" t="s">
        <v>2861</v>
      </c>
      <c r="CF85" s="57" t="s">
        <v>2861</v>
      </c>
      <c r="CG85" s="373" t="s">
        <v>1778</v>
      </c>
      <c r="CI85" s="321" t="s">
        <v>3701</v>
      </c>
      <c r="CJ85" s="322" t="s">
        <v>3702</v>
      </c>
      <c r="CK85" s="57" t="s">
        <v>3458</v>
      </c>
      <c r="CL85" s="60" t="s">
        <v>1778</v>
      </c>
      <c r="CO85" s="26" t="s">
        <v>3703</v>
      </c>
      <c r="CP85" t="s">
        <v>3704</v>
      </c>
      <c r="CQ85" s="8" t="s">
        <v>2750</v>
      </c>
      <c r="CS85" s="26" t="s">
        <v>3705</v>
      </c>
      <c r="CT85" s="8" t="s">
        <v>3706</v>
      </c>
      <c r="DG85" s="405"/>
      <c r="DH85" s="405"/>
    </row>
    <row r="86" spans="1:112" ht="13">
      <c r="A86" s="62"/>
      <c r="C86" s="57"/>
      <c r="AC86" s="4"/>
      <c r="AD86" s="4"/>
      <c r="AE86" s="4"/>
      <c r="AF86" s="4"/>
      <c r="AG86" s="499" t="s">
        <v>3707</v>
      </c>
      <c r="AH86" s="497">
        <v>22042141</v>
      </c>
      <c r="AI86" s="502" t="s">
        <v>3708</v>
      </c>
      <c r="AJ86" s="314"/>
      <c r="AK86" s="26" t="s">
        <v>3709</v>
      </c>
      <c r="AL86" s="4" t="s">
        <v>2689</v>
      </c>
      <c r="AM86" s="4" t="s">
        <v>271</v>
      </c>
      <c r="AN86" s="29">
        <v>517</v>
      </c>
      <c r="AO86" s="4"/>
      <c r="AV86" s="42" t="s">
        <v>3710</v>
      </c>
      <c r="AW86" t="s">
        <v>3230</v>
      </c>
      <c r="AX86" t="s">
        <v>1789</v>
      </c>
      <c r="AY86" s="52" t="s">
        <v>3710</v>
      </c>
      <c r="BF86" s="313" t="s">
        <v>3711</v>
      </c>
      <c r="BG86" s="314" t="s">
        <v>3643</v>
      </c>
      <c r="BH86" s="314" t="s">
        <v>1803</v>
      </c>
      <c r="BI86" s="57">
        <v>25</v>
      </c>
      <c r="BJ86" s="57">
        <v>48</v>
      </c>
      <c r="BK86" s="316" t="s">
        <v>1928</v>
      </c>
      <c r="BL86">
        <f t="shared" si="1"/>
        <v>12</v>
      </c>
      <c r="BX86" s="33">
        <v>2031</v>
      </c>
      <c r="BY86" s="29">
        <v>583</v>
      </c>
      <c r="CA86" s="26"/>
      <c r="CB86" s="8"/>
      <c r="CD86" s="303" t="s">
        <v>3712</v>
      </c>
      <c r="CE86" s="298" t="s">
        <v>3713</v>
      </c>
      <c r="CF86" s="373" t="s">
        <v>3713</v>
      </c>
      <c r="CG86" s="57">
        <v>679</v>
      </c>
      <c r="CI86" s="321" t="s">
        <v>3714</v>
      </c>
      <c r="CJ86" s="322" t="s">
        <v>3715</v>
      </c>
      <c r="CK86" s="57" t="s">
        <v>851</v>
      </c>
      <c r="CL86" s="60" t="s">
        <v>3039</v>
      </c>
      <c r="CO86" s="26" t="s">
        <v>3716</v>
      </c>
      <c r="CP86" t="s">
        <v>3717</v>
      </c>
      <c r="CQ86" s="8" t="s">
        <v>2566</v>
      </c>
      <c r="CS86" s="26" t="s">
        <v>3718</v>
      </c>
      <c r="CT86" s="8" t="s">
        <v>3719</v>
      </c>
      <c r="DG86" s="405"/>
      <c r="DH86" s="405"/>
    </row>
    <row r="87" spans="1:112" ht="13">
      <c r="A87" s="62"/>
      <c r="C87" s="57"/>
      <c r="AC87" s="4"/>
      <c r="AD87" s="4"/>
      <c r="AE87" s="4"/>
      <c r="AF87" s="4"/>
      <c r="AG87" s="496">
        <v>2204214210</v>
      </c>
      <c r="AH87" s="497">
        <v>22042142</v>
      </c>
      <c r="AI87" s="502" t="s">
        <v>3720</v>
      </c>
      <c r="AJ87" s="314"/>
      <c r="AK87" s="26" t="s">
        <v>3721</v>
      </c>
      <c r="AL87" s="4" t="s">
        <v>2714</v>
      </c>
      <c r="AM87" s="4" t="s">
        <v>271</v>
      </c>
      <c r="AN87" s="29" t="s">
        <v>489</v>
      </c>
      <c r="AO87" s="4"/>
      <c r="AV87" s="42" t="s">
        <v>3722</v>
      </c>
      <c r="AW87" t="s">
        <v>3250</v>
      </c>
      <c r="AX87" t="s">
        <v>1789</v>
      </c>
      <c r="AY87" s="52" t="s">
        <v>3722</v>
      </c>
      <c r="BF87" s="313" t="s">
        <v>3723</v>
      </c>
      <c r="BG87" s="314" t="s">
        <v>3724</v>
      </c>
      <c r="BH87" s="315" t="s">
        <v>1803</v>
      </c>
      <c r="BI87" s="57">
        <v>27</v>
      </c>
      <c r="BJ87" s="57">
        <v>12</v>
      </c>
      <c r="BK87" s="316" t="s">
        <v>3725</v>
      </c>
      <c r="BL87">
        <f t="shared" si="1"/>
        <v>3.24</v>
      </c>
      <c r="BX87" s="33">
        <v>2032</v>
      </c>
      <c r="BY87" s="29">
        <v>584</v>
      </c>
      <c r="CA87" s="26"/>
      <c r="CB87" s="8"/>
      <c r="CD87" s="303" t="s">
        <v>3726</v>
      </c>
      <c r="CE87" s="57" t="s">
        <v>1877</v>
      </c>
      <c r="CF87" s="57" t="s">
        <v>1877</v>
      </c>
      <c r="CG87" s="57">
        <v>532</v>
      </c>
      <c r="CI87" s="321" t="s">
        <v>2901</v>
      </c>
      <c r="CJ87" s="322" t="s">
        <v>3727</v>
      </c>
      <c r="CK87" s="57" t="s">
        <v>3728</v>
      </c>
      <c r="CL87" s="60" t="s">
        <v>2289</v>
      </c>
      <c r="CO87" s="26" t="s">
        <v>3729</v>
      </c>
      <c r="CP87" t="s">
        <v>3730</v>
      </c>
      <c r="CQ87" s="8" t="s">
        <v>3731</v>
      </c>
      <c r="CS87" s="26" t="s">
        <v>3732</v>
      </c>
      <c r="CT87" s="8" t="s">
        <v>3733</v>
      </c>
      <c r="DG87" s="405"/>
      <c r="DH87" s="405"/>
    </row>
    <row r="88" spans="1:112" ht="13">
      <c r="A88" s="62"/>
      <c r="C88" s="57"/>
      <c r="AC88" s="4"/>
      <c r="AD88" s="4"/>
      <c r="AE88" s="4"/>
      <c r="AF88" s="4"/>
      <c r="AG88" s="496">
        <v>2204214290</v>
      </c>
      <c r="AH88" s="497">
        <v>22042142</v>
      </c>
      <c r="AI88" s="502" t="s">
        <v>3734</v>
      </c>
      <c r="AJ88" s="314"/>
      <c r="AK88" s="26" t="s">
        <v>3735</v>
      </c>
      <c r="AL88" s="4" t="s">
        <v>2766</v>
      </c>
      <c r="AM88" s="4" t="s">
        <v>271</v>
      </c>
      <c r="AN88" s="29" t="s">
        <v>2079</v>
      </c>
      <c r="AO88" s="6"/>
      <c r="AV88" s="42" t="s">
        <v>3736</v>
      </c>
      <c r="AW88" t="s">
        <v>2707</v>
      </c>
      <c r="AX88" t="s">
        <v>1789</v>
      </c>
      <c r="AY88" s="52" t="s">
        <v>3736</v>
      </c>
      <c r="BF88" s="313" t="s">
        <v>3737</v>
      </c>
      <c r="BG88" s="314" t="s">
        <v>3738</v>
      </c>
      <c r="BH88" s="315" t="s">
        <v>1803</v>
      </c>
      <c r="BI88" s="57">
        <v>28</v>
      </c>
      <c r="BJ88" s="57">
        <v>24</v>
      </c>
      <c r="BK88" s="316" t="s">
        <v>3739</v>
      </c>
      <c r="BL88">
        <f t="shared" si="1"/>
        <v>6.72</v>
      </c>
      <c r="BX88" s="33">
        <v>2033</v>
      </c>
      <c r="BY88" s="29">
        <v>585</v>
      </c>
      <c r="CA88" s="26"/>
      <c r="CB88" s="8"/>
      <c r="CD88" s="303" t="s">
        <v>3740</v>
      </c>
      <c r="CE88" s="298" t="s">
        <v>2428</v>
      </c>
      <c r="CF88" s="373" t="s">
        <v>2428</v>
      </c>
      <c r="CG88" s="57">
        <v>535</v>
      </c>
      <c r="CI88" s="321" t="s">
        <v>3741</v>
      </c>
      <c r="CJ88" s="322" t="s">
        <v>752</v>
      </c>
      <c r="CK88" s="57" t="s">
        <v>3742</v>
      </c>
      <c r="CL88" s="60" t="s">
        <v>3743</v>
      </c>
      <c r="CO88" s="26" t="s">
        <v>3744</v>
      </c>
      <c r="CP88" t="s">
        <v>3745</v>
      </c>
      <c r="CQ88" s="8" t="s">
        <v>2538</v>
      </c>
      <c r="CS88" s="26" t="s">
        <v>3746</v>
      </c>
      <c r="CT88" s="8" t="s">
        <v>3747</v>
      </c>
      <c r="DG88" s="405"/>
      <c r="DH88" s="405"/>
    </row>
    <row r="89" spans="1:112" ht="13">
      <c r="A89" s="62"/>
      <c r="C89" s="57"/>
      <c r="AC89" s="4"/>
      <c r="AD89" s="4"/>
      <c r="AE89" s="4"/>
      <c r="AF89" s="4"/>
      <c r="AG89" s="499" t="s">
        <v>3748</v>
      </c>
      <c r="AH89" s="497">
        <v>22042142</v>
      </c>
      <c r="AI89" s="502" t="s">
        <v>3749</v>
      </c>
      <c r="AJ89" s="314"/>
      <c r="AK89" s="26" t="s">
        <v>2410</v>
      </c>
      <c r="AL89" s="4" t="s">
        <v>2411</v>
      </c>
      <c r="AM89" s="4" t="s">
        <v>271</v>
      </c>
      <c r="AN89" s="29">
        <v>535</v>
      </c>
      <c r="AO89" s="6"/>
      <c r="AV89" s="42" t="s">
        <v>3750</v>
      </c>
      <c r="AW89" t="s">
        <v>3269</v>
      </c>
      <c r="AX89" t="s">
        <v>1789</v>
      </c>
      <c r="AY89" s="52" t="s">
        <v>3750</v>
      </c>
      <c r="BF89" s="313" t="s">
        <v>3751</v>
      </c>
      <c r="BG89" s="314" t="s">
        <v>3752</v>
      </c>
      <c r="BH89" s="315" t="s">
        <v>1803</v>
      </c>
      <c r="BI89" s="57">
        <v>30</v>
      </c>
      <c r="BJ89" s="57">
        <v>6</v>
      </c>
      <c r="BK89" s="316" t="s">
        <v>2801</v>
      </c>
      <c r="BL89">
        <f t="shared" si="1"/>
        <v>1.8</v>
      </c>
      <c r="BX89" s="33">
        <v>2034</v>
      </c>
      <c r="BY89" s="29">
        <v>586</v>
      </c>
      <c r="CA89" s="26"/>
      <c r="CB89" s="8"/>
      <c r="CD89" s="303" t="s">
        <v>3753</v>
      </c>
      <c r="CE89" s="57" t="s">
        <v>2342</v>
      </c>
      <c r="CF89" s="57" t="s">
        <v>2342</v>
      </c>
      <c r="CG89" s="57">
        <v>536</v>
      </c>
      <c r="CI89" s="321" t="s">
        <v>3754</v>
      </c>
      <c r="CJ89" s="322" t="s">
        <v>3755</v>
      </c>
      <c r="CK89" s="57" t="s">
        <v>855</v>
      </c>
      <c r="CL89" s="60" t="s">
        <v>3756</v>
      </c>
      <c r="CO89" s="26" t="s">
        <v>3757</v>
      </c>
      <c r="CP89" t="s">
        <v>3758</v>
      </c>
      <c r="CQ89" s="8" t="s">
        <v>3759</v>
      </c>
      <c r="CS89" s="26" t="s">
        <v>3760</v>
      </c>
      <c r="CT89" s="8" t="s">
        <v>3761</v>
      </c>
    </row>
    <row r="90" spans="1:112" ht="13">
      <c r="A90" s="62"/>
      <c r="C90" s="57"/>
      <c r="AC90" s="4"/>
      <c r="AD90" s="4"/>
      <c r="AE90" s="4"/>
      <c r="AF90" s="4"/>
      <c r="AG90" s="496">
        <v>2204214310</v>
      </c>
      <c r="AH90" s="497">
        <v>22042143</v>
      </c>
      <c r="AI90" s="502" t="s">
        <v>3762</v>
      </c>
      <c r="AJ90" s="314"/>
      <c r="AK90" s="26" t="s">
        <v>3763</v>
      </c>
      <c r="AL90" s="4" t="s">
        <v>3391</v>
      </c>
      <c r="AM90" s="4" t="s">
        <v>271</v>
      </c>
      <c r="AN90" s="29" t="s">
        <v>991</v>
      </c>
      <c r="AO90" s="4"/>
      <c r="AV90" s="42" t="s">
        <v>3764</v>
      </c>
      <c r="AW90" t="s">
        <v>3765</v>
      </c>
      <c r="AX90" t="s">
        <v>1789</v>
      </c>
      <c r="AY90" s="52" t="s">
        <v>3764</v>
      </c>
      <c r="BF90" s="313" t="s">
        <v>3766</v>
      </c>
      <c r="BG90" s="314" t="s">
        <v>3752</v>
      </c>
      <c r="BH90" s="315" t="s">
        <v>1803</v>
      </c>
      <c r="BI90" s="57">
        <v>30</v>
      </c>
      <c r="BJ90" s="57">
        <v>10</v>
      </c>
      <c r="BK90" s="316" t="s">
        <v>3767</v>
      </c>
      <c r="BL90">
        <f t="shared" si="1"/>
        <v>3</v>
      </c>
      <c r="BX90" s="33">
        <v>2035</v>
      </c>
      <c r="BY90" s="29">
        <v>587</v>
      </c>
      <c r="CA90" s="26"/>
      <c r="CB90" s="8"/>
      <c r="CD90" s="303" t="s">
        <v>3768</v>
      </c>
      <c r="CE90" s="57" t="s">
        <v>3769</v>
      </c>
      <c r="CF90" s="373" t="s">
        <v>1778</v>
      </c>
      <c r="CG90" s="373" t="s">
        <v>1778</v>
      </c>
      <c r="CI90" s="321" t="s">
        <v>3770</v>
      </c>
      <c r="CJ90" s="322" t="s">
        <v>3439</v>
      </c>
      <c r="CK90" s="57">
        <v>526</v>
      </c>
      <c r="CL90" s="60" t="s">
        <v>3771</v>
      </c>
      <c r="CO90" s="26" t="s">
        <v>3772</v>
      </c>
      <c r="CP90" t="s">
        <v>3773</v>
      </c>
      <c r="CQ90" s="8" t="s">
        <v>3774</v>
      </c>
      <c r="CS90" s="26" t="s">
        <v>3775</v>
      </c>
      <c r="CT90" s="8" t="s">
        <v>3776</v>
      </c>
    </row>
    <row r="91" spans="1:112" ht="13">
      <c r="A91" s="62"/>
      <c r="C91" s="57"/>
      <c r="AC91" s="4"/>
      <c r="AD91" s="4"/>
      <c r="AE91" s="4"/>
      <c r="AF91" s="4"/>
      <c r="AG91" s="496">
        <v>2204214390</v>
      </c>
      <c r="AH91" s="497">
        <v>22042143</v>
      </c>
      <c r="AI91" s="502" t="s">
        <v>3777</v>
      </c>
      <c r="AJ91" s="314"/>
      <c r="AK91" s="26" t="s">
        <v>3778</v>
      </c>
      <c r="AL91" s="4" t="s">
        <v>3405</v>
      </c>
      <c r="AM91" s="4" t="s">
        <v>271</v>
      </c>
      <c r="AN91" s="29" t="s">
        <v>996</v>
      </c>
      <c r="AO91" s="4"/>
      <c r="AV91" s="42" t="s">
        <v>3779</v>
      </c>
      <c r="AW91" t="s">
        <v>3780</v>
      </c>
      <c r="AX91" t="s">
        <v>1789</v>
      </c>
      <c r="AY91" s="52" t="s">
        <v>3779</v>
      </c>
      <c r="BF91" s="313" t="s">
        <v>3781</v>
      </c>
      <c r="BG91" s="314" t="s">
        <v>3752</v>
      </c>
      <c r="BH91" s="315" t="s">
        <v>1803</v>
      </c>
      <c r="BI91" s="57">
        <v>30</v>
      </c>
      <c r="BJ91" s="57">
        <v>12</v>
      </c>
      <c r="BK91" s="316" t="s">
        <v>3782</v>
      </c>
      <c r="BL91">
        <f t="shared" si="1"/>
        <v>3.6</v>
      </c>
      <c r="BX91" s="33">
        <v>2036</v>
      </c>
      <c r="BY91" s="29">
        <v>588</v>
      </c>
      <c r="CA91" s="26"/>
      <c r="CB91" s="8"/>
      <c r="CD91" s="303" t="s">
        <v>3783</v>
      </c>
      <c r="CE91" s="298" t="s">
        <v>2035</v>
      </c>
      <c r="CF91" s="373" t="s">
        <v>2035</v>
      </c>
      <c r="CG91" s="57">
        <v>537</v>
      </c>
      <c r="CI91" s="321" t="s">
        <v>3784</v>
      </c>
      <c r="CJ91" s="322" t="s">
        <v>2861</v>
      </c>
      <c r="CK91" s="57" t="s">
        <v>404</v>
      </c>
      <c r="CL91" s="60" t="s">
        <v>3785</v>
      </c>
      <c r="CO91" s="26" t="s">
        <v>3786</v>
      </c>
      <c r="CP91" t="s">
        <v>3787</v>
      </c>
      <c r="CQ91" s="8" t="s">
        <v>3788</v>
      </c>
      <c r="CS91" s="26" t="s">
        <v>3789</v>
      </c>
      <c r="CT91" s="8" t="s">
        <v>3790</v>
      </c>
    </row>
    <row r="92" spans="1:112" ht="13">
      <c r="A92" s="62"/>
      <c r="C92" s="57"/>
      <c r="AC92" s="4"/>
      <c r="AD92" s="4"/>
      <c r="AE92" s="4"/>
      <c r="AF92" s="4"/>
      <c r="AG92" s="499" t="s">
        <v>3791</v>
      </c>
      <c r="AH92" s="497">
        <v>22042143</v>
      </c>
      <c r="AI92" s="502" t="s">
        <v>3792</v>
      </c>
      <c r="AJ92" s="314"/>
      <c r="AK92" s="26" t="s">
        <v>3793</v>
      </c>
      <c r="AL92" s="4" t="s">
        <v>3420</v>
      </c>
      <c r="AM92" s="4" t="s">
        <v>271</v>
      </c>
      <c r="AN92" s="29" t="s">
        <v>494</v>
      </c>
      <c r="AO92" s="4"/>
      <c r="AV92" s="42" t="s">
        <v>3794</v>
      </c>
      <c r="AW92" t="s">
        <v>3795</v>
      </c>
      <c r="AX92" t="s">
        <v>1789</v>
      </c>
      <c r="AY92" s="52" t="s">
        <v>3794</v>
      </c>
      <c r="BF92" s="313" t="s">
        <v>3796</v>
      </c>
      <c r="BG92" s="314" t="s">
        <v>3752</v>
      </c>
      <c r="BH92" s="315" t="s">
        <v>1803</v>
      </c>
      <c r="BI92" s="57">
        <v>30</v>
      </c>
      <c r="BJ92" s="57">
        <v>24</v>
      </c>
      <c r="BK92" s="316" t="s">
        <v>3797</v>
      </c>
      <c r="BL92">
        <f t="shared" si="1"/>
        <v>7.2</v>
      </c>
      <c r="BX92" s="33">
        <v>2037</v>
      </c>
      <c r="BY92" s="29">
        <v>589</v>
      </c>
      <c r="CA92" s="26"/>
      <c r="CB92" s="8"/>
      <c r="CD92" s="303" t="s">
        <v>3798</v>
      </c>
      <c r="CE92" s="57" t="s">
        <v>3799</v>
      </c>
      <c r="CF92" s="57" t="s">
        <v>3800</v>
      </c>
      <c r="CG92" s="57">
        <v>700</v>
      </c>
      <c r="CI92" s="321" t="s">
        <v>1110</v>
      </c>
      <c r="CJ92" s="322" t="s">
        <v>2421</v>
      </c>
      <c r="CK92" s="57" t="s">
        <v>1109</v>
      </c>
      <c r="CL92" s="60" t="s">
        <v>3801</v>
      </c>
      <c r="CO92" s="26" t="s">
        <v>3802</v>
      </c>
      <c r="CP92" t="s">
        <v>3803</v>
      </c>
      <c r="CQ92" s="8" t="s">
        <v>3804</v>
      </c>
      <c r="CS92" s="26" t="s">
        <v>3805</v>
      </c>
      <c r="CT92" s="8" t="s">
        <v>3806</v>
      </c>
    </row>
    <row r="93" spans="1:112" ht="13">
      <c r="A93" s="62"/>
      <c r="C93" s="57"/>
      <c r="AC93" s="4"/>
      <c r="AD93" s="4"/>
      <c r="AE93" s="4"/>
      <c r="AF93" s="4"/>
      <c r="AG93" s="496">
        <v>2204214410</v>
      </c>
      <c r="AH93" s="497">
        <v>22042144</v>
      </c>
      <c r="AI93" s="502" t="s">
        <v>3807</v>
      </c>
      <c r="AJ93" s="314"/>
      <c r="AK93" s="26" t="s">
        <v>3808</v>
      </c>
      <c r="AL93" s="4" t="s">
        <v>3437</v>
      </c>
      <c r="AM93" s="4" t="s">
        <v>271</v>
      </c>
      <c r="AN93" s="29" t="s">
        <v>415</v>
      </c>
      <c r="AO93" s="4"/>
      <c r="AV93" s="42" t="s">
        <v>3809</v>
      </c>
      <c r="AW93" t="s">
        <v>3810</v>
      </c>
      <c r="AX93" t="s">
        <v>1789</v>
      </c>
      <c r="AY93" s="52" t="s">
        <v>3809</v>
      </c>
      <c r="BF93" s="313" t="s">
        <v>3811</v>
      </c>
      <c r="BG93" s="314" t="s">
        <v>3812</v>
      </c>
      <c r="BH93" s="314" t="s">
        <v>1803</v>
      </c>
      <c r="BI93" s="57">
        <v>32</v>
      </c>
      <c r="BJ93" s="57">
        <v>12</v>
      </c>
      <c r="BK93" s="316" t="s">
        <v>855</v>
      </c>
      <c r="BL93">
        <f t="shared" si="1"/>
        <v>3.84</v>
      </c>
      <c r="BX93" s="33">
        <v>2038</v>
      </c>
      <c r="BY93" s="29">
        <v>590</v>
      </c>
      <c r="CA93" s="26"/>
      <c r="CB93" s="8"/>
      <c r="CD93" s="303" t="s">
        <v>3813</v>
      </c>
      <c r="CE93" s="298" t="s">
        <v>885</v>
      </c>
      <c r="CF93" s="373" t="s">
        <v>1778</v>
      </c>
      <c r="CG93" s="373" t="s">
        <v>1778</v>
      </c>
      <c r="CI93" s="321" t="s">
        <v>3814</v>
      </c>
      <c r="CJ93" s="322" t="s">
        <v>3815</v>
      </c>
      <c r="CK93" s="57" t="s">
        <v>1119</v>
      </c>
      <c r="CL93" s="60" t="s">
        <v>2542</v>
      </c>
      <c r="CO93" s="26" t="s">
        <v>3816</v>
      </c>
      <c r="CP93" t="s">
        <v>3817</v>
      </c>
      <c r="CQ93" s="8" t="s">
        <v>3818</v>
      </c>
      <c r="CS93" s="26" t="s">
        <v>3819</v>
      </c>
      <c r="CT93" s="8" t="s">
        <v>3820</v>
      </c>
    </row>
    <row r="94" spans="1:112" ht="13.5" thickBot="1">
      <c r="A94" s="63"/>
      <c r="B94" s="28"/>
      <c r="C94" s="304"/>
      <c r="AC94" s="4"/>
      <c r="AD94" s="4"/>
      <c r="AE94" s="4"/>
      <c r="AF94" s="4"/>
      <c r="AG94" s="499" t="s">
        <v>3821</v>
      </c>
      <c r="AH94" s="497">
        <v>22042144</v>
      </c>
      <c r="AI94" s="502" t="s">
        <v>3822</v>
      </c>
      <c r="AJ94" s="314"/>
      <c r="AK94" s="26" t="s">
        <v>3823</v>
      </c>
      <c r="AL94" s="4" t="s">
        <v>3453</v>
      </c>
      <c r="AM94" s="4" t="s">
        <v>271</v>
      </c>
      <c r="AN94" s="29" t="s">
        <v>506</v>
      </c>
      <c r="AO94" s="4"/>
      <c r="AV94" s="42" t="s">
        <v>3824</v>
      </c>
      <c r="AW94" t="s">
        <v>1237</v>
      </c>
      <c r="AX94" t="s">
        <v>1789</v>
      </c>
      <c r="AY94" s="52" t="s">
        <v>3824</v>
      </c>
      <c r="BF94" s="313" t="s">
        <v>3825</v>
      </c>
      <c r="BG94" s="314" t="s">
        <v>3826</v>
      </c>
      <c r="BH94" s="315" t="s">
        <v>1803</v>
      </c>
      <c r="BI94" s="57">
        <v>32</v>
      </c>
      <c r="BJ94" s="57">
        <v>24</v>
      </c>
      <c r="BK94" s="316" t="s">
        <v>1927</v>
      </c>
      <c r="BL94">
        <f t="shared" si="1"/>
        <v>7.68</v>
      </c>
      <c r="BX94" s="33">
        <v>2039</v>
      </c>
      <c r="BY94" s="29">
        <v>591</v>
      </c>
      <c r="CA94" s="26"/>
      <c r="CB94" s="8"/>
      <c r="CD94" s="303" t="s">
        <v>3827</v>
      </c>
      <c r="CE94" s="57" t="s">
        <v>2823</v>
      </c>
      <c r="CF94" s="57" t="s">
        <v>3828</v>
      </c>
      <c r="CG94" s="57">
        <v>7014</v>
      </c>
      <c r="CI94" s="321" t="s">
        <v>1943</v>
      </c>
      <c r="CJ94" s="322" t="s">
        <v>3568</v>
      </c>
      <c r="CK94" s="57" t="s">
        <v>2208</v>
      </c>
      <c r="CL94" s="60">
        <v>0</v>
      </c>
      <c r="CO94" s="26" t="s">
        <v>3829</v>
      </c>
      <c r="CP94" t="s">
        <v>3830</v>
      </c>
      <c r="CQ94" s="8" t="s">
        <v>3831</v>
      </c>
      <c r="CS94" s="26" t="s">
        <v>3832</v>
      </c>
      <c r="CT94" s="8" t="s">
        <v>3833</v>
      </c>
    </row>
    <row r="95" spans="1:112" ht="13">
      <c r="AC95" s="4"/>
      <c r="AD95" s="4"/>
      <c r="AE95" s="4"/>
      <c r="AF95" s="4"/>
      <c r="AG95" s="496">
        <v>2204214610</v>
      </c>
      <c r="AH95" s="497">
        <v>22042146</v>
      </c>
      <c r="AI95" s="502" t="s">
        <v>3834</v>
      </c>
      <c r="AJ95" s="314"/>
      <c r="AK95" s="26" t="s">
        <v>3835</v>
      </c>
      <c r="AL95" s="4" t="s">
        <v>3470</v>
      </c>
      <c r="AM95" s="4" t="s">
        <v>271</v>
      </c>
      <c r="AN95" s="29" t="s">
        <v>3836</v>
      </c>
      <c r="AO95" s="4"/>
      <c r="AV95" s="42" t="s">
        <v>3837</v>
      </c>
      <c r="AW95" t="s">
        <v>3285</v>
      </c>
      <c r="AX95" t="s">
        <v>1789</v>
      </c>
      <c r="AY95" s="52" t="s">
        <v>3837</v>
      </c>
      <c r="BF95" s="313" t="s">
        <v>3838</v>
      </c>
      <c r="BG95" s="314" t="s">
        <v>3839</v>
      </c>
      <c r="BH95" s="314" t="s">
        <v>1803</v>
      </c>
      <c r="BI95" s="57">
        <v>33</v>
      </c>
      <c r="BJ95" s="57">
        <v>12</v>
      </c>
      <c r="BK95" s="316" t="s">
        <v>2558</v>
      </c>
      <c r="BL95">
        <f t="shared" si="1"/>
        <v>3.96</v>
      </c>
      <c r="BX95" s="33">
        <v>2040</v>
      </c>
      <c r="BY95" s="29">
        <v>592</v>
      </c>
      <c r="CA95" s="26"/>
      <c r="CB95" s="8"/>
      <c r="CD95" s="303" t="s">
        <v>3840</v>
      </c>
      <c r="CE95" s="298" t="s">
        <v>3599</v>
      </c>
      <c r="CF95" s="373" t="s">
        <v>3599</v>
      </c>
      <c r="CG95" s="57">
        <v>538</v>
      </c>
      <c r="CI95" s="321" t="s">
        <v>1113</v>
      </c>
      <c r="CJ95" s="322" t="s">
        <v>3841</v>
      </c>
      <c r="CK95" s="57" t="s">
        <v>389</v>
      </c>
      <c r="CL95" s="60" t="s">
        <v>3842</v>
      </c>
      <c r="CO95" s="26" t="s">
        <v>3829</v>
      </c>
      <c r="CP95" t="s">
        <v>3830</v>
      </c>
      <c r="CQ95" s="8" t="s">
        <v>3843</v>
      </c>
      <c r="CS95" s="26" t="s">
        <v>3844</v>
      </c>
      <c r="CT95" s="8" t="s">
        <v>3845</v>
      </c>
    </row>
    <row r="96" spans="1:112" ht="13">
      <c r="AC96" s="4"/>
      <c r="AD96" s="4"/>
      <c r="AE96" s="4"/>
      <c r="AF96" s="4"/>
      <c r="AG96" s="496">
        <v>2204214690</v>
      </c>
      <c r="AH96" s="497">
        <v>22042146</v>
      </c>
      <c r="AI96" s="502" t="s">
        <v>3846</v>
      </c>
      <c r="AJ96" s="314"/>
      <c r="AK96" s="26" t="s">
        <v>3847</v>
      </c>
      <c r="AL96" s="4" t="s">
        <v>3487</v>
      </c>
      <c r="AM96" s="4" t="s">
        <v>271</v>
      </c>
      <c r="AN96" s="29">
        <v>538</v>
      </c>
      <c r="AO96" s="4"/>
      <c r="AV96" s="42" t="s">
        <v>3848</v>
      </c>
      <c r="AW96" t="s">
        <v>3300</v>
      </c>
      <c r="AX96" t="s">
        <v>1789</v>
      </c>
      <c r="AY96" s="52" t="s">
        <v>3848</v>
      </c>
      <c r="BF96" s="313" t="s">
        <v>3849</v>
      </c>
      <c r="BG96" s="314" t="s">
        <v>3850</v>
      </c>
      <c r="BH96" s="315" t="s">
        <v>1803</v>
      </c>
      <c r="BI96" s="57">
        <v>33</v>
      </c>
      <c r="BJ96" s="57">
        <v>15</v>
      </c>
      <c r="BK96" s="316" t="s">
        <v>3328</v>
      </c>
      <c r="BL96">
        <f t="shared" si="1"/>
        <v>4.95</v>
      </c>
      <c r="BX96" s="33">
        <v>2041</v>
      </c>
      <c r="BY96" s="29">
        <v>593</v>
      </c>
      <c r="CA96" s="26"/>
      <c r="CB96" s="8"/>
      <c r="CD96" s="303" t="s">
        <v>3851</v>
      </c>
      <c r="CE96" s="298" t="s">
        <v>521</v>
      </c>
      <c r="CF96" s="373" t="s">
        <v>1778</v>
      </c>
      <c r="CG96" s="373" t="s">
        <v>1778</v>
      </c>
      <c r="CI96" s="321" t="s">
        <v>1118</v>
      </c>
      <c r="CJ96" s="322" t="s">
        <v>3852</v>
      </c>
      <c r="CK96" s="57" t="s">
        <v>1117</v>
      </c>
      <c r="CL96" s="60" t="s">
        <v>3853</v>
      </c>
      <c r="CO96" s="26" t="s">
        <v>3854</v>
      </c>
      <c r="CP96" t="s">
        <v>3855</v>
      </c>
      <c r="CQ96" s="8" t="s">
        <v>3856</v>
      </c>
      <c r="CS96" s="26" t="s">
        <v>3857</v>
      </c>
      <c r="CT96" s="8" t="s">
        <v>3858</v>
      </c>
    </row>
    <row r="97" spans="1:98" ht="13">
      <c r="AC97" s="4"/>
      <c r="AD97" s="4"/>
      <c r="AE97" s="4"/>
      <c r="AF97" s="4"/>
      <c r="AG97" s="496">
        <v>2204214790</v>
      </c>
      <c r="AH97" s="497">
        <v>22042147</v>
      </c>
      <c r="AI97" s="502" t="s">
        <v>3859</v>
      </c>
      <c r="AJ97" s="314"/>
      <c r="AK97" s="26" t="s">
        <v>3860</v>
      </c>
      <c r="AL97" s="4" t="s">
        <v>3861</v>
      </c>
      <c r="AM97" s="4" t="s">
        <v>271</v>
      </c>
      <c r="AN97" s="29" t="s">
        <v>3363</v>
      </c>
      <c r="AO97" s="4"/>
      <c r="AV97" s="42" t="s">
        <v>3862</v>
      </c>
      <c r="AW97" t="s">
        <v>3863</v>
      </c>
      <c r="AX97" t="s">
        <v>1789</v>
      </c>
      <c r="AY97" s="52" t="s">
        <v>3862</v>
      </c>
      <c r="BF97" s="313" t="s">
        <v>3864</v>
      </c>
      <c r="BG97" s="314" t="s">
        <v>3850</v>
      </c>
      <c r="BH97" s="315" t="s">
        <v>1803</v>
      </c>
      <c r="BI97" s="57">
        <v>33</v>
      </c>
      <c r="BJ97" s="57">
        <v>16</v>
      </c>
      <c r="BK97" s="316" t="s">
        <v>3865</v>
      </c>
      <c r="BL97">
        <f t="shared" si="1"/>
        <v>5.28</v>
      </c>
      <c r="BX97" s="33">
        <v>2042</v>
      </c>
      <c r="BY97" s="29">
        <v>594</v>
      </c>
      <c r="CA97" s="26"/>
      <c r="CB97" s="8"/>
      <c r="CD97" s="303" t="s">
        <v>3866</v>
      </c>
      <c r="CE97" s="57" t="s">
        <v>1114</v>
      </c>
      <c r="CF97" s="57" t="s">
        <v>3867</v>
      </c>
      <c r="CG97" s="57">
        <v>703</v>
      </c>
      <c r="CI97" s="321" t="s">
        <v>3868</v>
      </c>
      <c r="CJ97" s="322" t="s">
        <v>3869</v>
      </c>
      <c r="CK97" s="57" t="s">
        <v>469</v>
      </c>
      <c r="CL97" s="60" t="s">
        <v>2101</v>
      </c>
      <c r="CO97" s="26" t="s">
        <v>3870</v>
      </c>
      <c r="CP97" t="s">
        <v>3871</v>
      </c>
      <c r="CQ97" s="8" t="s">
        <v>3872</v>
      </c>
      <c r="CS97" s="26" t="s">
        <v>3873</v>
      </c>
      <c r="CT97" s="8" t="s">
        <v>3874</v>
      </c>
    </row>
    <row r="98" spans="1:98" ht="13">
      <c r="A98" s="4"/>
      <c r="B98" s="4"/>
      <c r="C98" s="4"/>
      <c r="D98" s="4"/>
      <c r="E98" s="4"/>
      <c r="F98" s="4"/>
      <c r="G98" s="4"/>
      <c r="H98" s="4"/>
      <c r="I98" s="4"/>
      <c r="AC98" s="4"/>
      <c r="AD98" s="4"/>
      <c r="AE98" s="4"/>
      <c r="AF98" s="4"/>
      <c r="AG98" s="499" t="s">
        <v>3875</v>
      </c>
      <c r="AH98" s="497">
        <v>22042147</v>
      </c>
      <c r="AI98" s="502" t="s">
        <v>3876</v>
      </c>
      <c r="AJ98" s="314"/>
      <c r="AK98" s="26" t="s">
        <v>3877</v>
      </c>
      <c r="AL98" s="4" t="s">
        <v>3878</v>
      </c>
      <c r="AM98" s="4" t="s">
        <v>271</v>
      </c>
      <c r="AN98" s="29" t="s">
        <v>484</v>
      </c>
      <c r="AO98" s="4"/>
      <c r="AV98" s="42" t="s">
        <v>3879</v>
      </c>
      <c r="AW98" t="s">
        <v>3880</v>
      </c>
      <c r="AX98" t="s">
        <v>1789</v>
      </c>
      <c r="AY98" s="52" t="s">
        <v>3879</v>
      </c>
      <c r="BF98" s="313" t="s">
        <v>3881</v>
      </c>
      <c r="BG98" s="314" t="s">
        <v>3839</v>
      </c>
      <c r="BH98" s="314" t="s">
        <v>1803</v>
      </c>
      <c r="BI98" s="57">
        <v>33</v>
      </c>
      <c r="BJ98" s="57">
        <v>24</v>
      </c>
      <c r="BK98" s="316" t="s">
        <v>446</v>
      </c>
      <c r="BL98">
        <f t="shared" si="1"/>
        <v>7.92</v>
      </c>
      <c r="BX98" s="33">
        <v>2043</v>
      </c>
      <c r="BY98" s="29">
        <v>595</v>
      </c>
      <c r="CA98" s="26"/>
      <c r="CB98" s="8"/>
      <c r="CD98" s="303" t="s">
        <v>3882</v>
      </c>
      <c r="CE98" s="298" t="s">
        <v>3883</v>
      </c>
      <c r="CF98" s="373" t="s">
        <v>1778</v>
      </c>
      <c r="CG98" s="373" t="s">
        <v>1778</v>
      </c>
      <c r="CI98" s="321" t="s">
        <v>3884</v>
      </c>
      <c r="CJ98" s="322" t="s">
        <v>2426</v>
      </c>
      <c r="CK98" s="57" t="s">
        <v>2428</v>
      </c>
      <c r="CL98" s="60" t="s">
        <v>1860</v>
      </c>
      <c r="CO98" s="26" t="s">
        <v>3885</v>
      </c>
      <c r="CP98" t="s">
        <v>3886</v>
      </c>
      <c r="CQ98" s="8" t="s">
        <v>3887</v>
      </c>
      <c r="CS98" s="26" t="s">
        <v>3888</v>
      </c>
      <c r="CT98" s="8" t="s">
        <v>3889</v>
      </c>
    </row>
    <row r="99" spans="1:98" ht="13.5" thickBot="1">
      <c r="C99" s="4" t="s">
        <v>1940</v>
      </c>
      <c r="AC99" s="4"/>
      <c r="AD99" s="4"/>
      <c r="AE99" s="4"/>
      <c r="AF99" s="4"/>
      <c r="AG99" s="496">
        <v>2204214810</v>
      </c>
      <c r="AH99" s="497">
        <v>22042148</v>
      </c>
      <c r="AI99" s="502" t="s">
        <v>3890</v>
      </c>
      <c r="AJ99" s="314"/>
      <c r="AK99" s="26" t="s">
        <v>3891</v>
      </c>
      <c r="AL99" s="4" t="s">
        <v>3892</v>
      </c>
      <c r="AM99" s="4" t="s">
        <v>271</v>
      </c>
      <c r="AN99" s="29" t="s">
        <v>478</v>
      </c>
      <c r="AO99" s="4"/>
      <c r="AV99" s="42" t="s">
        <v>3893</v>
      </c>
      <c r="AW99" t="s">
        <v>2870</v>
      </c>
      <c r="AX99" t="s">
        <v>1789</v>
      </c>
      <c r="AY99" s="52" t="s">
        <v>3893</v>
      </c>
      <c r="BF99" s="313" t="s">
        <v>3894</v>
      </c>
      <c r="BG99" s="314" t="s">
        <v>3850</v>
      </c>
      <c r="BH99" s="315" t="s">
        <v>1803</v>
      </c>
      <c r="BI99" s="57">
        <v>33</v>
      </c>
      <c r="BJ99" s="57">
        <v>30</v>
      </c>
      <c r="BK99" s="316" t="s">
        <v>3184</v>
      </c>
      <c r="BL99">
        <f t="shared" si="1"/>
        <v>9.9</v>
      </c>
      <c r="BX99" s="33">
        <v>2044</v>
      </c>
      <c r="BY99" s="29">
        <v>596</v>
      </c>
      <c r="CA99" s="26"/>
      <c r="CB99" s="8"/>
      <c r="CD99" s="303" t="s">
        <v>3895</v>
      </c>
      <c r="CE99" s="57" t="s">
        <v>3896</v>
      </c>
      <c r="CF99" s="373" t="s">
        <v>1778</v>
      </c>
      <c r="CG99" s="57">
        <v>704</v>
      </c>
      <c r="CI99" s="323" t="s">
        <v>3897</v>
      </c>
      <c r="CJ99" s="324" t="s">
        <v>3898</v>
      </c>
      <c r="CK99" s="304" t="s">
        <v>1062</v>
      </c>
      <c r="CL99" s="61" t="s">
        <v>2542</v>
      </c>
      <c r="CO99" s="26" t="s">
        <v>3899</v>
      </c>
      <c r="CP99" t="s">
        <v>3900</v>
      </c>
      <c r="CQ99" s="8" t="s">
        <v>3901</v>
      </c>
      <c r="CS99" s="26" t="s">
        <v>3902</v>
      </c>
      <c r="CT99" s="8" t="s">
        <v>3903</v>
      </c>
    </row>
    <row r="100" spans="1:98" ht="13">
      <c r="AC100" s="4"/>
      <c r="AD100" s="4"/>
      <c r="AE100" s="4"/>
      <c r="AF100" s="4"/>
      <c r="AG100" s="499" t="s">
        <v>3904</v>
      </c>
      <c r="AH100" s="497">
        <v>22042148</v>
      </c>
      <c r="AI100" s="502" t="s">
        <v>3905</v>
      </c>
      <c r="AJ100" s="314"/>
      <c r="AK100" s="26" t="s">
        <v>3906</v>
      </c>
      <c r="AL100" s="4" t="s">
        <v>3907</v>
      </c>
      <c r="AM100" s="4" t="s">
        <v>271</v>
      </c>
      <c r="AN100" s="29" t="s">
        <v>503</v>
      </c>
      <c r="AO100" s="4"/>
      <c r="AV100" s="42" t="s">
        <v>3090</v>
      </c>
      <c r="AW100" s="51" t="s">
        <v>3908</v>
      </c>
      <c r="AX100" t="s">
        <v>1789</v>
      </c>
      <c r="AY100" s="52" t="s">
        <v>3090</v>
      </c>
      <c r="BF100" s="313" t="s">
        <v>3909</v>
      </c>
      <c r="BG100" s="314" t="s">
        <v>3910</v>
      </c>
      <c r="BH100" s="315" t="s">
        <v>1803</v>
      </c>
      <c r="BI100" s="57">
        <v>34</v>
      </c>
      <c r="BJ100" s="57">
        <v>6</v>
      </c>
      <c r="BK100" s="316" t="s">
        <v>3911</v>
      </c>
      <c r="BL100">
        <f t="shared" si="1"/>
        <v>2.04</v>
      </c>
      <c r="BX100" s="33">
        <v>2045</v>
      </c>
      <c r="BY100" s="29">
        <v>597</v>
      </c>
      <c r="CA100" s="26"/>
      <c r="CB100" s="8"/>
      <c r="CD100" s="303" t="s">
        <v>3912</v>
      </c>
      <c r="CE100" s="298" t="s">
        <v>3913</v>
      </c>
      <c r="CF100" s="373" t="s">
        <v>1778</v>
      </c>
      <c r="CG100" s="373" t="s">
        <v>1778</v>
      </c>
      <c r="CI100" s="4" t="s">
        <v>2015</v>
      </c>
      <c r="CJ100" s="322" t="s">
        <v>1778</v>
      </c>
      <c r="CK100" s="298" t="s">
        <v>1778</v>
      </c>
      <c r="CL100" s="60" t="s">
        <v>1778</v>
      </c>
      <c r="CO100" s="26" t="s">
        <v>3914</v>
      </c>
      <c r="CP100" t="s">
        <v>3915</v>
      </c>
      <c r="CQ100" s="8" t="s">
        <v>2572</v>
      </c>
      <c r="CS100" s="26" t="s">
        <v>3916</v>
      </c>
      <c r="CT100" s="8" t="s">
        <v>3917</v>
      </c>
    </row>
    <row r="101" spans="1:98" ht="13">
      <c r="AC101" s="4"/>
      <c r="AD101" s="4"/>
      <c r="AE101" s="4"/>
      <c r="AF101" s="4"/>
      <c r="AG101" s="496">
        <v>2204216190</v>
      </c>
      <c r="AH101" s="497">
        <v>22042161</v>
      </c>
      <c r="AI101" s="502" t="s">
        <v>3918</v>
      </c>
      <c r="AJ101" s="314"/>
      <c r="AK101" s="26" t="s">
        <v>3919</v>
      </c>
      <c r="AL101" s="4" t="s">
        <v>3920</v>
      </c>
      <c r="AM101" s="4" t="s">
        <v>271</v>
      </c>
      <c r="AN101" s="29" t="s">
        <v>2871</v>
      </c>
      <c r="AO101" s="4"/>
      <c r="AV101" s="42" t="s">
        <v>3921</v>
      </c>
      <c r="AW101" s="51" t="s">
        <v>3922</v>
      </c>
      <c r="AX101" t="s">
        <v>1789</v>
      </c>
      <c r="AY101" s="52" t="s">
        <v>3921</v>
      </c>
      <c r="BF101" s="313" t="s">
        <v>3923</v>
      </c>
      <c r="BG101" s="314" t="s">
        <v>3924</v>
      </c>
      <c r="BH101" s="315" t="s">
        <v>1803</v>
      </c>
      <c r="BI101" s="57">
        <v>34</v>
      </c>
      <c r="BJ101" s="57">
        <v>72</v>
      </c>
      <c r="BK101" s="316" t="s">
        <v>3925</v>
      </c>
      <c r="BL101">
        <f t="shared" si="1"/>
        <v>24.48</v>
      </c>
      <c r="BX101" s="33">
        <v>2046</v>
      </c>
      <c r="BY101" s="29">
        <v>598</v>
      </c>
      <c r="CA101" s="26"/>
      <c r="CB101" s="8"/>
      <c r="CD101" s="303" t="s">
        <v>3926</v>
      </c>
      <c r="CE101" s="57" t="s">
        <v>1004</v>
      </c>
      <c r="CF101" s="373" t="s">
        <v>1778</v>
      </c>
      <c r="CG101" s="373" t="s">
        <v>1778</v>
      </c>
      <c r="CO101" s="26" t="s">
        <v>3927</v>
      </c>
      <c r="CP101" t="s">
        <v>3928</v>
      </c>
      <c r="CQ101" s="8" t="s">
        <v>3929</v>
      </c>
      <c r="CS101" s="26" t="s">
        <v>3930</v>
      </c>
      <c r="CT101" s="8" t="s">
        <v>3931</v>
      </c>
    </row>
    <row r="102" spans="1:98" ht="13.5" thickBot="1">
      <c r="AC102" s="4"/>
      <c r="AD102" s="4"/>
      <c r="AE102" s="4"/>
      <c r="AF102" s="4"/>
      <c r="AG102" s="496">
        <v>2204216290</v>
      </c>
      <c r="AH102" s="497">
        <v>22042162</v>
      </c>
      <c r="AI102" s="502" t="s">
        <v>3932</v>
      </c>
      <c r="AJ102" s="314"/>
      <c r="AK102" s="26" t="s">
        <v>279</v>
      </c>
      <c r="AL102" s="4" t="s">
        <v>3933</v>
      </c>
      <c r="AM102" s="4" t="s">
        <v>271</v>
      </c>
      <c r="AN102" s="29" t="s">
        <v>378</v>
      </c>
      <c r="AO102" s="4"/>
      <c r="AV102" s="42" t="s">
        <v>3934</v>
      </c>
      <c r="AW102" s="51" t="s">
        <v>3935</v>
      </c>
      <c r="AX102" t="s">
        <v>1789</v>
      </c>
      <c r="AY102" s="52" t="s">
        <v>3934</v>
      </c>
      <c r="BF102" s="313" t="s">
        <v>3936</v>
      </c>
      <c r="BG102" s="314" t="s">
        <v>3937</v>
      </c>
      <c r="BH102" s="315" t="s">
        <v>1803</v>
      </c>
      <c r="BI102" s="57">
        <v>35</v>
      </c>
      <c r="BJ102" s="57">
        <v>3</v>
      </c>
      <c r="BK102" s="316" t="s">
        <v>3938</v>
      </c>
      <c r="BL102">
        <f t="shared" si="1"/>
        <v>1.05</v>
      </c>
      <c r="BX102" s="34">
        <v>2047</v>
      </c>
      <c r="BY102" s="36">
        <v>599</v>
      </c>
      <c r="CA102" s="27"/>
      <c r="CB102" s="9"/>
      <c r="CD102" s="303" t="s">
        <v>3939</v>
      </c>
      <c r="CE102" s="57" t="s">
        <v>3940</v>
      </c>
      <c r="CF102" s="373" t="s">
        <v>1778</v>
      </c>
      <c r="CG102" s="373" t="s">
        <v>1778</v>
      </c>
      <c r="CO102" s="26" t="s">
        <v>3941</v>
      </c>
      <c r="CP102" t="s">
        <v>3942</v>
      </c>
      <c r="CQ102" s="8" t="s">
        <v>3943</v>
      </c>
      <c r="CS102" s="26" t="s">
        <v>3944</v>
      </c>
      <c r="CT102" s="8" t="s">
        <v>3945</v>
      </c>
    </row>
    <row r="103" spans="1:98" ht="13">
      <c r="AC103" s="4"/>
      <c r="AD103" s="4"/>
      <c r="AE103" s="4"/>
      <c r="AF103" s="4"/>
      <c r="AG103" s="496">
        <v>2204216610</v>
      </c>
      <c r="AH103" s="497">
        <v>22042166</v>
      </c>
      <c r="AI103" s="502" t="s">
        <v>3946</v>
      </c>
      <c r="AJ103" s="314"/>
      <c r="AK103" s="26" t="s">
        <v>3947</v>
      </c>
      <c r="AL103" s="4" t="s">
        <v>3948</v>
      </c>
      <c r="AM103" s="4" t="s">
        <v>1935</v>
      </c>
      <c r="AN103" s="29">
        <v>586</v>
      </c>
      <c r="AO103" s="4"/>
      <c r="AV103" s="42" t="s">
        <v>3949</v>
      </c>
      <c r="AW103" s="53" t="s">
        <v>3950</v>
      </c>
      <c r="AX103" t="s">
        <v>1789</v>
      </c>
      <c r="AY103" s="52" t="s">
        <v>3949</v>
      </c>
      <c r="BF103" s="313" t="s">
        <v>3951</v>
      </c>
      <c r="BG103" s="314" t="s">
        <v>3952</v>
      </c>
      <c r="BH103" s="315" t="s">
        <v>1803</v>
      </c>
      <c r="BI103" s="57">
        <v>35</v>
      </c>
      <c r="BJ103" s="57">
        <v>4</v>
      </c>
      <c r="BK103" s="316" t="s">
        <v>3953</v>
      </c>
      <c r="BL103">
        <f t="shared" si="1"/>
        <v>1.4</v>
      </c>
      <c r="CD103" s="303" t="s">
        <v>3954</v>
      </c>
      <c r="CE103" s="298" t="s">
        <v>3955</v>
      </c>
      <c r="CF103" s="373" t="s">
        <v>1778</v>
      </c>
      <c r="CG103" s="373" t="s">
        <v>1778</v>
      </c>
      <c r="CO103" s="26" t="s">
        <v>3956</v>
      </c>
      <c r="CP103" t="s">
        <v>3957</v>
      </c>
      <c r="CQ103" s="8" t="s">
        <v>3958</v>
      </c>
      <c r="CS103" s="26" t="s">
        <v>3959</v>
      </c>
      <c r="CT103" s="8" t="s">
        <v>3960</v>
      </c>
    </row>
    <row r="104" spans="1:98" ht="13">
      <c r="AC104" s="4"/>
      <c r="AD104" s="4"/>
      <c r="AE104" s="4"/>
      <c r="AF104" s="4"/>
      <c r="AG104" s="496">
        <v>2204216690</v>
      </c>
      <c r="AH104" s="497">
        <v>22042166</v>
      </c>
      <c r="AI104" s="502" t="s">
        <v>3961</v>
      </c>
      <c r="AJ104" s="314"/>
      <c r="AK104" s="26" t="s">
        <v>3962</v>
      </c>
      <c r="AL104" s="4" t="s">
        <v>1914</v>
      </c>
      <c r="AM104" s="4" t="s">
        <v>1935</v>
      </c>
      <c r="AN104" s="29">
        <v>684</v>
      </c>
      <c r="AO104" s="4"/>
      <c r="AV104" s="42" t="s">
        <v>3963</v>
      </c>
      <c r="AW104" s="51" t="s">
        <v>3878</v>
      </c>
      <c r="AX104" t="s">
        <v>1789</v>
      </c>
      <c r="AY104" s="52" t="s">
        <v>3963</v>
      </c>
      <c r="BF104" s="313" t="s">
        <v>3964</v>
      </c>
      <c r="BG104" s="314" t="s">
        <v>3965</v>
      </c>
      <c r="BH104" s="314" t="s">
        <v>1803</v>
      </c>
      <c r="BI104" s="57">
        <v>35</v>
      </c>
      <c r="BJ104" s="57">
        <v>4</v>
      </c>
      <c r="BK104" s="316" t="s">
        <v>3966</v>
      </c>
      <c r="BL104">
        <f t="shared" si="1"/>
        <v>1.4</v>
      </c>
      <c r="CD104" s="303" t="s">
        <v>3967</v>
      </c>
      <c r="CE104" s="298" t="s">
        <v>3968</v>
      </c>
      <c r="CF104" s="373" t="s">
        <v>3969</v>
      </c>
      <c r="CG104" s="373" t="s">
        <v>1778</v>
      </c>
      <c r="CO104" s="26" t="s">
        <v>3970</v>
      </c>
      <c r="CP104" t="s">
        <v>3971</v>
      </c>
      <c r="CQ104" s="8" t="s">
        <v>2316</v>
      </c>
      <c r="CS104" s="26" t="s">
        <v>3959</v>
      </c>
      <c r="CT104" s="8" t="s">
        <v>3972</v>
      </c>
    </row>
    <row r="105" spans="1:98" ht="13">
      <c r="AC105" s="4"/>
      <c r="AD105" s="4"/>
      <c r="AE105" s="4"/>
      <c r="AF105" s="4"/>
      <c r="AG105" s="499" t="s">
        <v>3973</v>
      </c>
      <c r="AH105" s="497">
        <v>22042167</v>
      </c>
      <c r="AI105" s="502" t="s">
        <v>3974</v>
      </c>
      <c r="AJ105" s="314"/>
      <c r="AK105" s="26" t="s">
        <v>3975</v>
      </c>
      <c r="AL105" s="4" t="s">
        <v>3976</v>
      </c>
      <c r="AM105" s="4" t="s">
        <v>1935</v>
      </c>
      <c r="AN105" s="29">
        <v>597</v>
      </c>
      <c r="AO105" s="4"/>
      <c r="AV105" s="42" t="s">
        <v>3977</v>
      </c>
      <c r="AW105" s="51" t="s">
        <v>3978</v>
      </c>
      <c r="AX105" t="s">
        <v>1789</v>
      </c>
      <c r="AY105" s="52" t="s">
        <v>3977</v>
      </c>
      <c r="BF105" s="313" t="s">
        <v>3979</v>
      </c>
      <c r="BG105" s="314" t="s">
        <v>3937</v>
      </c>
      <c r="BH105" s="314" t="s">
        <v>1803</v>
      </c>
      <c r="BI105" s="57">
        <v>35</v>
      </c>
      <c r="BJ105" s="57">
        <v>6</v>
      </c>
      <c r="BK105" s="316" t="s">
        <v>3980</v>
      </c>
      <c r="BL105">
        <f t="shared" si="1"/>
        <v>2.1</v>
      </c>
      <c r="CD105" s="303" t="s">
        <v>3981</v>
      </c>
      <c r="CE105" s="57" t="s">
        <v>3982</v>
      </c>
      <c r="CF105" s="57" t="s">
        <v>3982</v>
      </c>
      <c r="CG105" s="57">
        <v>599</v>
      </c>
      <c r="CI105" s="4"/>
      <c r="CK105" s="4"/>
      <c r="CO105" s="26" t="s">
        <v>3983</v>
      </c>
      <c r="CP105" t="s">
        <v>3984</v>
      </c>
      <c r="CQ105" s="8" t="s">
        <v>2192</v>
      </c>
      <c r="CS105" s="26" t="s">
        <v>3985</v>
      </c>
      <c r="CT105" s="8" t="s">
        <v>3986</v>
      </c>
    </row>
    <row r="106" spans="1:98" ht="13">
      <c r="AC106" s="4"/>
      <c r="AD106" s="4"/>
      <c r="AE106" s="4"/>
      <c r="AF106" s="4"/>
      <c r="AG106" s="496">
        <v>2204216890</v>
      </c>
      <c r="AH106" s="497">
        <v>22042168</v>
      </c>
      <c r="AI106" s="502" t="s">
        <v>3987</v>
      </c>
      <c r="AJ106" s="314"/>
      <c r="AK106" s="26" t="s">
        <v>3988</v>
      </c>
      <c r="AL106" s="4" t="s">
        <v>3989</v>
      </c>
      <c r="AM106" s="4" t="s">
        <v>1935</v>
      </c>
      <c r="AN106" s="29">
        <v>603</v>
      </c>
      <c r="AO106" s="4"/>
      <c r="AV106" s="42" t="s">
        <v>3990</v>
      </c>
      <c r="AW106" s="51" t="s">
        <v>3991</v>
      </c>
      <c r="AX106" t="s">
        <v>1789</v>
      </c>
      <c r="AY106" s="52" t="s">
        <v>3990</v>
      </c>
      <c r="BF106" s="313" t="s">
        <v>3992</v>
      </c>
      <c r="BG106" s="314" t="s">
        <v>3993</v>
      </c>
      <c r="BH106" s="315" t="s">
        <v>1803</v>
      </c>
      <c r="BI106" s="57">
        <v>35</v>
      </c>
      <c r="BJ106" s="57">
        <v>12</v>
      </c>
      <c r="BK106" s="316" t="s">
        <v>3994</v>
      </c>
      <c r="BL106">
        <f t="shared" si="1"/>
        <v>4.2</v>
      </c>
      <c r="CD106" s="303" t="s">
        <v>3995</v>
      </c>
      <c r="CE106" s="298" t="s">
        <v>3996</v>
      </c>
      <c r="CF106" s="373" t="s">
        <v>1778</v>
      </c>
      <c r="CG106" s="57">
        <v>706</v>
      </c>
      <c r="CI106" s="4"/>
      <c r="CK106" s="4"/>
      <c r="CO106" s="26" t="s">
        <v>3997</v>
      </c>
      <c r="CP106" t="s">
        <v>3998</v>
      </c>
      <c r="CQ106" s="8" t="s">
        <v>2007</v>
      </c>
      <c r="CS106" s="26" t="s">
        <v>3999</v>
      </c>
      <c r="CT106" s="8" t="s">
        <v>4000</v>
      </c>
    </row>
    <row r="107" spans="1:98" ht="13">
      <c r="AC107" s="4"/>
      <c r="AD107" s="4"/>
      <c r="AE107" s="4"/>
      <c r="AF107" s="4"/>
      <c r="AG107" s="496">
        <v>2204216990</v>
      </c>
      <c r="AH107" s="497">
        <v>22042169</v>
      </c>
      <c r="AI107" s="502" t="s">
        <v>4001</v>
      </c>
      <c r="AJ107" s="314"/>
      <c r="AK107" s="26" t="s">
        <v>4002</v>
      </c>
      <c r="AL107" s="4" t="s">
        <v>4003</v>
      </c>
      <c r="AM107" s="4" t="s">
        <v>1935</v>
      </c>
      <c r="AN107" s="29">
        <v>615</v>
      </c>
      <c r="AO107" s="4"/>
      <c r="AV107" s="42" t="s">
        <v>4004</v>
      </c>
      <c r="AW107" s="51" t="s">
        <v>4005</v>
      </c>
      <c r="AX107" t="s">
        <v>1789</v>
      </c>
      <c r="AY107" s="52" t="s">
        <v>4004</v>
      </c>
      <c r="BF107" s="313" t="s">
        <v>4006</v>
      </c>
      <c r="BG107" s="314" t="s">
        <v>3937</v>
      </c>
      <c r="BH107" s="314" t="s">
        <v>1803</v>
      </c>
      <c r="BI107" s="57">
        <v>35</v>
      </c>
      <c r="BJ107" s="57">
        <v>12</v>
      </c>
      <c r="BK107" s="316" t="s">
        <v>779</v>
      </c>
      <c r="BL107">
        <f t="shared" si="1"/>
        <v>4.2</v>
      </c>
      <c r="CD107" s="303" t="s">
        <v>4007</v>
      </c>
      <c r="CE107" s="57" t="s">
        <v>4008</v>
      </c>
      <c r="CF107" s="57" t="s">
        <v>4008</v>
      </c>
      <c r="CG107" s="57" t="s">
        <v>4008</v>
      </c>
      <c r="CO107" s="26" t="s">
        <v>4009</v>
      </c>
      <c r="CP107" t="s">
        <v>4010</v>
      </c>
      <c r="CQ107" s="8" t="s">
        <v>2225</v>
      </c>
      <c r="CS107" s="26" t="s">
        <v>4011</v>
      </c>
      <c r="CT107" s="8" t="s">
        <v>4012</v>
      </c>
    </row>
    <row r="108" spans="1:98" ht="13">
      <c r="AC108" s="4"/>
      <c r="AD108" s="4"/>
      <c r="AE108" s="4"/>
      <c r="AF108" s="4"/>
      <c r="AG108" s="499" t="s">
        <v>4013</v>
      </c>
      <c r="AH108" s="497">
        <v>22042171</v>
      </c>
      <c r="AI108" s="502" t="s">
        <v>4014</v>
      </c>
      <c r="AJ108" s="314"/>
      <c r="AK108" s="26" t="s">
        <v>4015</v>
      </c>
      <c r="AL108" s="4" t="s">
        <v>4016</v>
      </c>
      <c r="AM108" s="4" t="s">
        <v>1935</v>
      </c>
      <c r="AN108" s="29">
        <v>621</v>
      </c>
      <c r="AO108" s="4"/>
      <c r="AV108" s="42" t="s">
        <v>4017</v>
      </c>
      <c r="AW108" s="51" t="s">
        <v>4018</v>
      </c>
      <c r="AX108" t="s">
        <v>1789</v>
      </c>
      <c r="AY108" s="52" t="s">
        <v>4017</v>
      </c>
      <c r="BF108" s="313" t="s">
        <v>4019</v>
      </c>
      <c r="BG108" s="314" t="s">
        <v>3937</v>
      </c>
      <c r="BH108" s="314" t="s">
        <v>1803</v>
      </c>
      <c r="BI108" s="57">
        <v>35</v>
      </c>
      <c r="BJ108" s="57">
        <v>24</v>
      </c>
      <c r="BK108" s="316" t="s">
        <v>415</v>
      </c>
      <c r="BL108">
        <f t="shared" si="1"/>
        <v>8.4</v>
      </c>
      <c r="CD108" s="303" t="s">
        <v>4020</v>
      </c>
      <c r="CE108" s="298" t="s">
        <v>4021</v>
      </c>
      <c r="CF108" s="373" t="s">
        <v>4021</v>
      </c>
      <c r="CG108" s="57">
        <v>707</v>
      </c>
      <c r="CI108" s="4"/>
      <c r="CK108" s="4"/>
      <c r="CO108" s="26" t="s">
        <v>4022</v>
      </c>
      <c r="CP108" t="s">
        <v>4023</v>
      </c>
      <c r="CQ108" s="8" t="s">
        <v>2287</v>
      </c>
      <c r="CS108" s="26" t="s">
        <v>4024</v>
      </c>
      <c r="CT108" s="8" t="s">
        <v>4025</v>
      </c>
    </row>
    <row r="109" spans="1:98" ht="13">
      <c r="AC109" s="4"/>
      <c r="AD109" s="4"/>
      <c r="AE109" s="4"/>
      <c r="AF109" s="4"/>
      <c r="AG109" s="499" t="s">
        <v>4026</v>
      </c>
      <c r="AH109" s="497">
        <v>22042174</v>
      </c>
      <c r="AI109" s="502" t="s">
        <v>4027</v>
      </c>
      <c r="AJ109" s="314"/>
      <c r="AK109" s="26" t="s">
        <v>4028</v>
      </c>
      <c r="AL109" s="4" t="s">
        <v>4029</v>
      </c>
      <c r="AM109" s="4" t="s">
        <v>1935</v>
      </c>
      <c r="AN109" s="29">
        <v>677</v>
      </c>
      <c r="AO109" s="4"/>
      <c r="AV109" s="42" t="s">
        <v>4030</v>
      </c>
      <c r="AW109" s="51" t="s">
        <v>4031</v>
      </c>
      <c r="AX109" t="s">
        <v>1789</v>
      </c>
      <c r="AY109" s="52" t="s">
        <v>4030</v>
      </c>
      <c r="BF109" s="313" t="s">
        <v>4032</v>
      </c>
      <c r="BG109" s="314" t="s">
        <v>4033</v>
      </c>
      <c r="BH109" s="315" t="s">
        <v>1803</v>
      </c>
      <c r="BI109" s="57">
        <v>36</v>
      </c>
      <c r="BJ109" s="57">
        <v>6</v>
      </c>
      <c r="BK109" s="316" t="s">
        <v>4034</v>
      </c>
      <c r="BL109">
        <f t="shared" si="1"/>
        <v>2.16</v>
      </c>
      <c r="CD109" s="303" t="s">
        <v>4035</v>
      </c>
      <c r="CE109" s="298" t="s">
        <v>2249</v>
      </c>
      <c r="CF109" s="373" t="s">
        <v>2249</v>
      </c>
      <c r="CG109" s="57">
        <v>539</v>
      </c>
      <c r="CO109" s="26" t="s">
        <v>4036</v>
      </c>
      <c r="CP109" t="s">
        <v>4037</v>
      </c>
      <c r="CQ109" s="8" t="s">
        <v>2348</v>
      </c>
      <c r="CS109" s="26" t="s">
        <v>4038</v>
      </c>
      <c r="CT109" s="8" t="s">
        <v>4039</v>
      </c>
    </row>
    <row r="110" spans="1:98" ht="13">
      <c r="AC110" s="4"/>
      <c r="AD110" s="4"/>
      <c r="AE110" s="4"/>
      <c r="AF110" s="4"/>
      <c r="AG110" s="496">
        <v>2204217610</v>
      </c>
      <c r="AH110" s="497">
        <v>22042176</v>
      </c>
      <c r="AI110" s="502" t="s">
        <v>4040</v>
      </c>
      <c r="AJ110" s="314"/>
      <c r="AK110" s="26" t="s">
        <v>4041</v>
      </c>
      <c r="AL110" s="4" t="s">
        <v>4042</v>
      </c>
      <c r="AM110" s="4" t="s">
        <v>1935</v>
      </c>
      <c r="AN110" s="29">
        <v>671</v>
      </c>
      <c r="AO110" s="4"/>
      <c r="AV110" s="42" t="s">
        <v>4043</v>
      </c>
      <c r="AW110" s="51" t="s">
        <v>4044</v>
      </c>
      <c r="AX110" t="s">
        <v>1789</v>
      </c>
      <c r="AY110" s="52" t="s">
        <v>4043</v>
      </c>
      <c r="BF110" s="313" t="s">
        <v>4045</v>
      </c>
      <c r="BG110" s="314" t="s">
        <v>4033</v>
      </c>
      <c r="BH110" s="315" t="s">
        <v>1803</v>
      </c>
      <c r="BI110" s="57">
        <v>36</v>
      </c>
      <c r="BJ110" s="57">
        <v>12</v>
      </c>
      <c r="BK110" s="316" t="s">
        <v>4046</v>
      </c>
      <c r="BL110">
        <f t="shared" si="1"/>
        <v>4.32</v>
      </c>
      <c r="CD110" s="303" t="s">
        <v>4047</v>
      </c>
      <c r="CE110" s="298" t="s">
        <v>3567</v>
      </c>
      <c r="CF110" s="373" t="s">
        <v>1778</v>
      </c>
      <c r="CG110" s="373" t="s">
        <v>1778</v>
      </c>
      <c r="CI110" s="4"/>
      <c r="CK110" s="4"/>
      <c r="CO110" s="26" t="s">
        <v>4048</v>
      </c>
      <c r="CP110" t="s">
        <v>4049</v>
      </c>
      <c r="CQ110" s="8" t="s">
        <v>4050</v>
      </c>
      <c r="CS110" s="26" t="s">
        <v>4051</v>
      </c>
      <c r="CT110" s="8" t="s">
        <v>4052</v>
      </c>
    </row>
    <row r="111" spans="1:98" ht="13">
      <c r="AC111" s="4"/>
      <c r="AD111" s="4"/>
      <c r="AE111" s="4"/>
      <c r="AF111" s="4"/>
      <c r="AG111" s="496">
        <v>2204217690</v>
      </c>
      <c r="AH111" s="497">
        <v>22042176</v>
      </c>
      <c r="AI111" s="502" t="s">
        <v>4053</v>
      </c>
      <c r="AJ111" s="314"/>
      <c r="AK111" s="26" t="s">
        <v>4054</v>
      </c>
      <c r="AL111" s="4" t="s">
        <v>4055</v>
      </c>
      <c r="AM111" s="4" t="s">
        <v>1935</v>
      </c>
      <c r="AN111" s="29">
        <v>665</v>
      </c>
      <c r="AO111" s="4"/>
      <c r="AV111" s="42" t="s">
        <v>4056</v>
      </c>
      <c r="AW111" s="53" t="s">
        <v>3338</v>
      </c>
      <c r="AX111" t="s">
        <v>1789</v>
      </c>
      <c r="AY111" s="52" t="s">
        <v>4056</v>
      </c>
      <c r="BF111" s="313" t="s">
        <v>4057</v>
      </c>
      <c r="BG111" s="314" t="s">
        <v>4058</v>
      </c>
      <c r="BH111" s="315" t="s">
        <v>1803</v>
      </c>
      <c r="BI111" s="57">
        <v>37</v>
      </c>
      <c r="BJ111" s="57">
        <v>1</v>
      </c>
      <c r="BK111" s="316" t="s">
        <v>4059</v>
      </c>
      <c r="BL111">
        <f t="shared" si="1"/>
        <v>0.37</v>
      </c>
      <c r="CD111" s="303" t="s">
        <v>4060</v>
      </c>
      <c r="CE111" s="298" t="s">
        <v>3520</v>
      </c>
      <c r="CF111" s="373" t="s">
        <v>3520</v>
      </c>
      <c r="CG111" s="57">
        <v>540</v>
      </c>
      <c r="CO111" s="26" t="s">
        <v>4061</v>
      </c>
      <c r="CP111" t="s">
        <v>4062</v>
      </c>
      <c r="CQ111" s="8" t="s">
        <v>4063</v>
      </c>
      <c r="CS111" s="26" t="s">
        <v>4064</v>
      </c>
      <c r="CT111" s="8" t="s">
        <v>4065</v>
      </c>
    </row>
    <row r="112" spans="1:98" ht="13">
      <c r="AC112" s="4"/>
      <c r="AD112" s="4"/>
      <c r="AE112" s="4"/>
      <c r="AF112" s="4"/>
      <c r="AG112" s="496">
        <v>2204217710</v>
      </c>
      <c r="AH112" s="497">
        <v>22042177</v>
      </c>
      <c r="AI112" s="502" t="s">
        <v>4066</v>
      </c>
      <c r="AJ112" s="314"/>
      <c r="AK112" s="26" t="s">
        <v>4067</v>
      </c>
      <c r="AL112" s="4" t="s">
        <v>4068</v>
      </c>
      <c r="AM112" s="4" t="s">
        <v>1935</v>
      </c>
      <c r="AN112" s="29">
        <v>659</v>
      </c>
      <c r="AO112" s="4"/>
      <c r="AV112" s="42" t="s">
        <v>4069</v>
      </c>
      <c r="AW112" s="53" t="s">
        <v>3355</v>
      </c>
      <c r="AX112" t="s">
        <v>1789</v>
      </c>
      <c r="AY112" s="52" t="s">
        <v>4069</v>
      </c>
      <c r="BF112" s="313" t="s">
        <v>4070</v>
      </c>
      <c r="BG112" s="314" t="s">
        <v>4058</v>
      </c>
      <c r="BH112" s="315" t="s">
        <v>1803</v>
      </c>
      <c r="BI112" s="57">
        <v>37</v>
      </c>
      <c r="BJ112" s="57">
        <v>3</v>
      </c>
      <c r="BK112" s="316" t="s">
        <v>4071</v>
      </c>
      <c r="BL112">
        <f t="shared" si="1"/>
        <v>1.1100000000000001</v>
      </c>
      <c r="CD112" s="303" t="s">
        <v>4072</v>
      </c>
      <c r="CE112" s="57" t="s">
        <v>4073</v>
      </c>
      <c r="CF112" s="373" t="s">
        <v>1778</v>
      </c>
      <c r="CG112" s="373" t="s">
        <v>1778</v>
      </c>
      <c r="CO112" s="26" t="s">
        <v>4074</v>
      </c>
      <c r="CP112" t="s">
        <v>4075</v>
      </c>
      <c r="CQ112" s="8" t="s">
        <v>2256</v>
      </c>
      <c r="CS112" s="26" t="s">
        <v>4076</v>
      </c>
      <c r="CT112" s="8" t="s">
        <v>4077</v>
      </c>
    </row>
    <row r="113" spans="29:98" ht="13">
      <c r="AC113" s="4"/>
      <c r="AD113" s="4"/>
      <c r="AE113" s="4"/>
      <c r="AF113" s="4"/>
      <c r="AG113" s="496">
        <v>2204217810</v>
      </c>
      <c r="AH113" s="497">
        <v>22042178</v>
      </c>
      <c r="AI113" s="502" t="s">
        <v>4078</v>
      </c>
      <c r="AJ113" s="314"/>
      <c r="AK113" s="26" t="s">
        <v>4079</v>
      </c>
      <c r="AL113" s="4" t="s">
        <v>4080</v>
      </c>
      <c r="AM113" s="4" t="s">
        <v>1935</v>
      </c>
      <c r="AN113" s="29">
        <v>609</v>
      </c>
      <c r="AO113" s="4"/>
      <c r="AV113" s="42" t="s">
        <v>4081</v>
      </c>
      <c r="AW113" t="s">
        <v>3892</v>
      </c>
      <c r="AX113" t="s">
        <v>1789</v>
      </c>
      <c r="AY113" s="52" t="s">
        <v>4081</v>
      </c>
      <c r="BF113" s="313" t="s">
        <v>4082</v>
      </c>
      <c r="BG113" s="314" t="s">
        <v>4058</v>
      </c>
      <c r="BH113" s="315" t="s">
        <v>1803</v>
      </c>
      <c r="BI113" s="57">
        <v>37</v>
      </c>
      <c r="BJ113" s="57">
        <v>4</v>
      </c>
      <c r="BK113" s="316" t="s">
        <v>3301</v>
      </c>
      <c r="BL113">
        <f t="shared" si="1"/>
        <v>1.48</v>
      </c>
      <c r="CD113" s="303" t="s">
        <v>4083</v>
      </c>
      <c r="CE113" s="298" t="s">
        <v>4084</v>
      </c>
      <c r="CF113" s="373" t="s">
        <v>1778</v>
      </c>
      <c r="CG113" s="373" t="s">
        <v>1778</v>
      </c>
      <c r="CO113" s="26" t="s">
        <v>4085</v>
      </c>
      <c r="CP113" t="s">
        <v>4086</v>
      </c>
      <c r="CQ113" s="8" t="s">
        <v>4087</v>
      </c>
      <c r="CS113" s="26" t="s">
        <v>4088</v>
      </c>
      <c r="CT113" s="8" t="s">
        <v>4089</v>
      </c>
    </row>
    <row r="114" spans="29:98" ht="13">
      <c r="AC114" s="4"/>
      <c r="AD114" s="4"/>
      <c r="AE114" s="4"/>
      <c r="AF114" s="4"/>
      <c r="AG114" s="496">
        <v>2204217890</v>
      </c>
      <c r="AH114" s="497">
        <v>22042178</v>
      </c>
      <c r="AI114" s="502" t="s">
        <v>4090</v>
      </c>
      <c r="AJ114" s="314"/>
      <c r="AK114" s="26" t="s">
        <v>4091</v>
      </c>
      <c r="AL114" s="4" t="s">
        <v>1954</v>
      </c>
      <c r="AM114" s="4" t="s">
        <v>1935</v>
      </c>
      <c r="AN114" s="29">
        <v>683</v>
      </c>
      <c r="AO114" s="4"/>
      <c r="AV114" s="42" t="s">
        <v>4092</v>
      </c>
      <c r="AW114" s="53" t="s">
        <v>3371</v>
      </c>
      <c r="AX114" t="s">
        <v>1789</v>
      </c>
      <c r="AY114" s="52" t="s">
        <v>4092</v>
      </c>
      <c r="BF114" s="313" t="s">
        <v>4093</v>
      </c>
      <c r="BG114" s="314" t="s">
        <v>4058</v>
      </c>
      <c r="BH114" s="315" t="s">
        <v>1803</v>
      </c>
      <c r="BI114" s="57">
        <v>37</v>
      </c>
      <c r="BJ114" s="57">
        <v>6</v>
      </c>
      <c r="BK114" s="316" t="s">
        <v>4094</v>
      </c>
      <c r="BL114">
        <f t="shared" si="1"/>
        <v>2.2200000000000002</v>
      </c>
      <c r="CD114" s="303" t="s">
        <v>4095</v>
      </c>
      <c r="CE114" s="57" t="s">
        <v>752</v>
      </c>
      <c r="CF114" s="57" t="s">
        <v>4096</v>
      </c>
      <c r="CG114" s="57">
        <v>639</v>
      </c>
      <c r="CI114" s="4"/>
      <c r="CK114" s="4"/>
      <c r="CO114" s="26" t="s">
        <v>4097</v>
      </c>
      <c r="CP114" t="s">
        <v>4098</v>
      </c>
      <c r="CQ114" s="8" t="s">
        <v>4099</v>
      </c>
      <c r="CS114" s="26" t="s">
        <v>4100</v>
      </c>
      <c r="CT114" s="8" t="s">
        <v>4101</v>
      </c>
    </row>
    <row r="115" spans="29:98" ht="13">
      <c r="AC115" s="4"/>
      <c r="AD115" s="4"/>
      <c r="AE115" s="4"/>
      <c r="AF115" s="4"/>
      <c r="AG115" s="496">
        <v>2204217910</v>
      </c>
      <c r="AH115" s="497">
        <v>22042179</v>
      </c>
      <c r="AI115" s="502" t="s">
        <v>4102</v>
      </c>
      <c r="AJ115" s="314"/>
      <c r="AK115" s="26" t="s">
        <v>4103</v>
      </c>
      <c r="AL115" s="4" t="s">
        <v>4104</v>
      </c>
      <c r="AM115" s="4" t="s">
        <v>1935</v>
      </c>
      <c r="AN115" s="29">
        <v>596</v>
      </c>
      <c r="AO115" s="4"/>
      <c r="AV115" s="42" t="s">
        <v>4105</v>
      </c>
      <c r="AW115" s="53" t="s">
        <v>3389</v>
      </c>
      <c r="AX115" t="s">
        <v>1789</v>
      </c>
      <c r="AY115" s="52" t="s">
        <v>4105</v>
      </c>
      <c r="BF115" s="313" t="s">
        <v>4106</v>
      </c>
      <c r="BG115" s="314" t="s">
        <v>4058</v>
      </c>
      <c r="BH115" s="315" t="s">
        <v>1803</v>
      </c>
      <c r="BI115" s="57">
        <v>37</v>
      </c>
      <c r="BJ115" s="57">
        <v>10</v>
      </c>
      <c r="BK115" s="316" t="s">
        <v>4107</v>
      </c>
      <c r="BL115">
        <f t="shared" si="1"/>
        <v>3.7</v>
      </c>
      <c r="CD115" s="303" t="s">
        <v>4108</v>
      </c>
      <c r="CE115" s="57" t="s">
        <v>3797</v>
      </c>
      <c r="CF115" s="57" t="s">
        <v>3422</v>
      </c>
      <c r="CG115" s="373" t="s">
        <v>1778</v>
      </c>
      <c r="CO115" s="26" t="s">
        <v>4109</v>
      </c>
      <c r="CP115" t="s">
        <v>4110</v>
      </c>
      <c r="CQ115" s="8" t="s">
        <v>2965</v>
      </c>
      <c r="CS115" s="26" t="s">
        <v>4111</v>
      </c>
      <c r="CT115" s="8" t="s">
        <v>4112</v>
      </c>
    </row>
    <row r="116" spans="29:98" ht="13">
      <c r="AC116" s="4"/>
      <c r="AD116" s="4"/>
      <c r="AE116" s="4"/>
      <c r="AF116" s="4"/>
      <c r="AG116" s="496">
        <v>2204217990</v>
      </c>
      <c r="AH116" s="497">
        <v>22042179</v>
      </c>
      <c r="AI116" s="502" t="s">
        <v>4113</v>
      </c>
      <c r="AJ116" s="314"/>
      <c r="AK116" s="26" t="s">
        <v>4114</v>
      </c>
      <c r="AL116" s="4" t="s">
        <v>4115</v>
      </c>
      <c r="AM116" s="4" t="s">
        <v>1935</v>
      </c>
      <c r="AN116" s="29">
        <v>602</v>
      </c>
      <c r="AO116" s="4"/>
      <c r="AV116" s="42" t="s">
        <v>4116</v>
      </c>
      <c r="AW116" s="53" t="s">
        <v>3403</v>
      </c>
      <c r="AX116" t="s">
        <v>1789</v>
      </c>
      <c r="AY116" s="52" t="s">
        <v>4116</v>
      </c>
      <c r="BF116" s="313" t="s">
        <v>4117</v>
      </c>
      <c r="BG116" s="314" t="s">
        <v>4058</v>
      </c>
      <c r="BH116" s="314" t="s">
        <v>1803</v>
      </c>
      <c r="BI116" s="57">
        <v>37</v>
      </c>
      <c r="BJ116" s="57">
        <v>12</v>
      </c>
      <c r="BK116" s="316" t="s">
        <v>1952</v>
      </c>
      <c r="BL116">
        <f t="shared" si="1"/>
        <v>4.4400000000000004</v>
      </c>
      <c r="CD116" s="303" t="s">
        <v>4118</v>
      </c>
      <c r="CE116" s="298" t="s">
        <v>954</v>
      </c>
      <c r="CF116" s="373" t="s">
        <v>1778</v>
      </c>
      <c r="CG116" s="373" t="s">
        <v>1778</v>
      </c>
      <c r="CO116" s="26" t="s">
        <v>4119</v>
      </c>
      <c r="CP116" t="s">
        <v>4120</v>
      </c>
      <c r="CQ116" s="8" t="s">
        <v>4121</v>
      </c>
      <c r="CS116" s="26" t="s">
        <v>4122</v>
      </c>
      <c r="CT116" s="8" t="s">
        <v>4123</v>
      </c>
    </row>
    <row r="117" spans="29:98" ht="13">
      <c r="AC117" s="4"/>
      <c r="AD117" s="4"/>
      <c r="AE117" s="4"/>
      <c r="AF117" s="4"/>
      <c r="AG117" s="496">
        <v>2204218010</v>
      </c>
      <c r="AH117" s="497">
        <v>22042180</v>
      </c>
      <c r="AI117" s="502" t="s">
        <v>4124</v>
      </c>
      <c r="AJ117" s="314"/>
      <c r="AK117" s="26" t="s">
        <v>4125</v>
      </c>
      <c r="AL117" s="4" t="s">
        <v>4126</v>
      </c>
      <c r="AM117" s="4" t="s">
        <v>1935</v>
      </c>
      <c r="AN117" s="29">
        <v>614</v>
      </c>
      <c r="AO117" s="4"/>
      <c r="AV117" s="42" t="s">
        <v>4127</v>
      </c>
      <c r="AW117" s="51" t="s">
        <v>3418</v>
      </c>
      <c r="AX117" t="s">
        <v>1789</v>
      </c>
      <c r="AY117" s="52" t="s">
        <v>4127</v>
      </c>
      <c r="BF117" s="313" t="s">
        <v>4128</v>
      </c>
      <c r="BG117" s="314" t="s">
        <v>4058</v>
      </c>
      <c r="BH117" s="314" t="s">
        <v>1803</v>
      </c>
      <c r="BI117" s="57">
        <v>37</v>
      </c>
      <c r="BJ117" s="57">
        <v>24</v>
      </c>
      <c r="BK117" s="316" t="s">
        <v>836</v>
      </c>
      <c r="BL117">
        <f t="shared" si="1"/>
        <v>8.8800000000000008</v>
      </c>
      <c r="CD117" s="303" t="s">
        <v>4129</v>
      </c>
      <c r="CE117" s="57" t="s">
        <v>3004</v>
      </c>
      <c r="CF117" s="57" t="s">
        <v>3004</v>
      </c>
      <c r="CG117" s="57">
        <v>541</v>
      </c>
      <c r="CI117" s="4"/>
      <c r="CK117" s="4"/>
      <c r="CO117" s="26" t="s">
        <v>4130</v>
      </c>
      <c r="CP117" t="s">
        <v>4131</v>
      </c>
      <c r="CQ117" s="8" t="s">
        <v>4132</v>
      </c>
      <c r="CS117" s="26" t="s">
        <v>4133</v>
      </c>
      <c r="CT117" s="8" t="s">
        <v>4134</v>
      </c>
    </row>
    <row r="118" spans="29:98" ht="13">
      <c r="AC118" s="4"/>
      <c r="AD118" s="4"/>
      <c r="AE118" s="4"/>
      <c r="AF118" s="4"/>
      <c r="AG118" s="496">
        <v>2204218090</v>
      </c>
      <c r="AH118" s="497">
        <v>22042180</v>
      </c>
      <c r="AI118" s="502" t="s">
        <v>4135</v>
      </c>
      <c r="AJ118" s="314"/>
      <c r="AK118" s="26" t="s">
        <v>4136</v>
      </c>
      <c r="AL118" s="4" t="s">
        <v>4137</v>
      </c>
      <c r="AM118" s="4" t="s">
        <v>1935</v>
      </c>
      <c r="AN118" s="29">
        <v>620</v>
      </c>
      <c r="AO118" s="4"/>
      <c r="AV118" s="42" t="s">
        <v>4138</v>
      </c>
      <c r="AW118" s="51" t="s">
        <v>3435</v>
      </c>
      <c r="AX118" t="s">
        <v>1789</v>
      </c>
      <c r="AY118" s="52" t="s">
        <v>4138</v>
      </c>
      <c r="BF118" s="313" t="s">
        <v>4139</v>
      </c>
      <c r="BG118" s="314" t="s">
        <v>4140</v>
      </c>
      <c r="BH118" s="315" t="s">
        <v>1803</v>
      </c>
      <c r="BI118" s="57">
        <v>38</v>
      </c>
      <c r="BJ118" s="57">
        <v>24</v>
      </c>
      <c r="BK118" s="316" t="s">
        <v>4141</v>
      </c>
      <c r="BL118">
        <f t="shared" si="1"/>
        <v>9.1199999999999992</v>
      </c>
      <c r="CD118" s="303" t="s">
        <v>4142</v>
      </c>
      <c r="CE118" s="298" t="s">
        <v>4143</v>
      </c>
      <c r="CF118" s="373" t="s">
        <v>1778</v>
      </c>
      <c r="CG118" s="373" t="s">
        <v>1778</v>
      </c>
      <c r="CI118" s="4"/>
      <c r="CK118" s="4"/>
      <c r="CO118" s="26" t="s">
        <v>4144</v>
      </c>
      <c r="CP118" t="s">
        <v>4145</v>
      </c>
      <c r="CQ118" s="8" t="s">
        <v>4146</v>
      </c>
      <c r="CS118" s="26" t="s">
        <v>4147</v>
      </c>
      <c r="CT118" s="8" t="s">
        <v>4148</v>
      </c>
    </row>
    <row r="119" spans="29:98" ht="13">
      <c r="AC119" s="4"/>
      <c r="AD119" s="4"/>
      <c r="AE119" s="4"/>
      <c r="AF119" s="4"/>
      <c r="AG119" s="496">
        <v>2204218110</v>
      </c>
      <c r="AH119" s="497">
        <v>22042181</v>
      </c>
      <c r="AI119" s="502" t="s">
        <v>4149</v>
      </c>
      <c r="AJ119" s="314"/>
      <c r="AK119" s="26" t="s">
        <v>4150</v>
      </c>
      <c r="AL119" s="4" t="s">
        <v>4151</v>
      </c>
      <c r="AM119" s="4" t="s">
        <v>1935</v>
      </c>
      <c r="AN119" s="29">
        <v>676</v>
      </c>
      <c r="AO119" s="4"/>
      <c r="AV119" s="42" t="s">
        <v>4152</v>
      </c>
      <c r="AW119" t="s">
        <v>3451</v>
      </c>
      <c r="AX119" t="s">
        <v>1789</v>
      </c>
      <c r="AY119" s="52" t="s">
        <v>4152</v>
      </c>
      <c r="BF119" s="313" t="s">
        <v>4153</v>
      </c>
      <c r="BG119" s="314" t="s">
        <v>4154</v>
      </c>
      <c r="BH119" s="315" t="s">
        <v>1803</v>
      </c>
      <c r="BI119" s="57">
        <v>40</v>
      </c>
      <c r="BJ119" s="57">
        <v>12</v>
      </c>
      <c r="BK119" s="316" t="s">
        <v>4155</v>
      </c>
      <c r="BL119">
        <f t="shared" si="1"/>
        <v>4.8</v>
      </c>
      <c r="CD119" s="303" t="s">
        <v>4156</v>
      </c>
      <c r="CE119" s="57" t="s">
        <v>972</v>
      </c>
      <c r="CF119" s="373" t="s">
        <v>1778</v>
      </c>
      <c r="CG119" s="57">
        <v>628</v>
      </c>
      <c r="CI119" s="4"/>
      <c r="CK119" s="4"/>
      <c r="CO119" s="26" t="s">
        <v>4157</v>
      </c>
      <c r="CP119" t="s">
        <v>4158</v>
      </c>
      <c r="CQ119" s="8" t="s">
        <v>2071</v>
      </c>
      <c r="CS119" s="26" t="s">
        <v>4159</v>
      </c>
      <c r="CT119" s="8" t="s">
        <v>4160</v>
      </c>
    </row>
    <row r="120" spans="29:98" ht="13">
      <c r="AC120" s="4"/>
      <c r="AD120" s="4"/>
      <c r="AE120" s="4"/>
      <c r="AF120" s="4"/>
      <c r="AG120" s="496">
        <v>2204218210</v>
      </c>
      <c r="AH120" s="497">
        <v>22042182</v>
      </c>
      <c r="AI120" s="502" t="s">
        <v>4161</v>
      </c>
      <c r="AJ120" s="314"/>
      <c r="AK120" s="26" t="s">
        <v>4162</v>
      </c>
      <c r="AL120" s="4" t="s">
        <v>4163</v>
      </c>
      <c r="AM120" s="4" t="s">
        <v>1935</v>
      </c>
      <c r="AN120" s="29">
        <v>670</v>
      </c>
      <c r="AO120" s="4"/>
      <c r="AV120" s="42" t="s">
        <v>4164</v>
      </c>
      <c r="AW120" t="s">
        <v>3907</v>
      </c>
      <c r="AX120" t="s">
        <v>1789</v>
      </c>
      <c r="AY120" s="52" t="s">
        <v>4164</v>
      </c>
      <c r="BF120" s="313" t="s">
        <v>4165</v>
      </c>
      <c r="BG120" s="314" t="s">
        <v>4166</v>
      </c>
      <c r="BH120" s="314" t="s">
        <v>1803</v>
      </c>
      <c r="BI120" s="57">
        <v>44</v>
      </c>
      <c r="BJ120" s="57">
        <v>12</v>
      </c>
      <c r="BK120" s="316" t="s">
        <v>3122</v>
      </c>
      <c r="BL120">
        <f t="shared" si="1"/>
        <v>5.28</v>
      </c>
      <c r="CD120" s="303" t="s">
        <v>4167</v>
      </c>
      <c r="CE120" s="298" t="s">
        <v>4168</v>
      </c>
      <c r="CF120" s="373" t="s">
        <v>4168</v>
      </c>
      <c r="CG120" s="57" t="s">
        <v>4168</v>
      </c>
      <c r="CK120" s="4"/>
      <c r="CO120" s="26" t="s">
        <v>4169</v>
      </c>
      <c r="CP120" t="s">
        <v>4170</v>
      </c>
      <c r="CQ120" s="8" t="s">
        <v>4171</v>
      </c>
      <c r="CS120" s="26" t="s">
        <v>4172</v>
      </c>
      <c r="CT120" s="8" t="s">
        <v>4173</v>
      </c>
    </row>
    <row r="121" spans="29:98" ht="13">
      <c r="AC121" s="4"/>
      <c r="AD121" s="4"/>
      <c r="AE121" s="4"/>
      <c r="AF121" s="4"/>
      <c r="AG121" s="496">
        <v>2204218310</v>
      </c>
      <c r="AH121" s="497">
        <v>22042183</v>
      </c>
      <c r="AI121" s="502" t="s">
        <v>4174</v>
      </c>
      <c r="AJ121" s="314"/>
      <c r="AK121" s="26" t="s">
        <v>4175</v>
      </c>
      <c r="AL121" s="4" t="s">
        <v>4176</v>
      </c>
      <c r="AM121" s="4" t="s">
        <v>1935</v>
      </c>
      <c r="AN121" s="29">
        <v>664</v>
      </c>
      <c r="AO121" s="4"/>
      <c r="AV121" s="42" t="s">
        <v>4177</v>
      </c>
      <c r="AW121" t="s">
        <v>4178</v>
      </c>
      <c r="AX121" t="s">
        <v>1789</v>
      </c>
      <c r="AY121" s="52" t="s">
        <v>4177</v>
      </c>
      <c r="BF121" s="313" t="s">
        <v>4179</v>
      </c>
      <c r="BG121" s="314" t="s">
        <v>4166</v>
      </c>
      <c r="BH121" s="314" t="s">
        <v>1803</v>
      </c>
      <c r="BI121" s="57">
        <v>44</v>
      </c>
      <c r="BJ121" s="57">
        <v>16</v>
      </c>
      <c r="BK121" s="316" t="s">
        <v>4180</v>
      </c>
      <c r="BL121">
        <f t="shared" si="1"/>
        <v>7.04</v>
      </c>
      <c r="CD121" s="303" t="s">
        <v>4181</v>
      </c>
      <c r="CE121" s="57" t="s">
        <v>4182</v>
      </c>
      <c r="CF121" s="373" t="s">
        <v>1778</v>
      </c>
      <c r="CG121" s="373" t="s">
        <v>1778</v>
      </c>
      <c r="CO121" s="26" t="s">
        <v>4183</v>
      </c>
      <c r="CP121" t="s">
        <v>4184</v>
      </c>
      <c r="CQ121" s="8" t="s">
        <v>2911</v>
      </c>
      <c r="CS121" s="26" t="s">
        <v>4185</v>
      </c>
      <c r="CT121" s="8" t="s">
        <v>4186</v>
      </c>
    </row>
    <row r="122" spans="29:98" ht="13">
      <c r="AC122" s="4"/>
      <c r="AD122" s="4"/>
      <c r="AE122" s="4"/>
      <c r="AF122" s="4"/>
      <c r="AG122" s="496">
        <v>2204218410</v>
      </c>
      <c r="AH122" s="497">
        <v>22042184</v>
      </c>
      <c r="AI122" s="502" t="s">
        <v>4187</v>
      </c>
      <c r="AJ122" s="314"/>
      <c r="AK122" s="26" t="s">
        <v>4188</v>
      </c>
      <c r="AL122" s="4" t="s">
        <v>4189</v>
      </c>
      <c r="AM122" s="4" t="s">
        <v>1935</v>
      </c>
      <c r="AN122" s="29">
        <v>658</v>
      </c>
      <c r="AO122" s="4"/>
      <c r="AV122" s="42" t="s">
        <v>4190</v>
      </c>
      <c r="AW122" t="s">
        <v>4191</v>
      </c>
      <c r="AX122" t="s">
        <v>1789</v>
      </c>
      <c r="AY122" s="52" t="s">
        <v>4190</v>
      </c>
      <c r="BF122" s="313" t="s">
        <v>4192</v>
      </c>
      <c r="BG122" s="314" t="s">
        <v>4193</v>
      </c>
      <c r="BH122" s="314" t="s">
        <v>1803</v>
      </c>
      <c r="BI122" s="57">
        <v>47</v>
      </c>
      <c r="BJ122" s="57">
        <v>6</v>
      </c>
      <c r="BK122" s="316" t="s">
        <v>4194</v>
      </c>
      <c r="BL122">
        <f t="shared" si="1"/>
        <v>2.82</v>
      </c>
      <c r="CD122" s="303" t="s">
        <v>4195</v>
      </c>
      <c r="CE122" s="298" t="s">
        <v>4196</v>
      </c>
      <c r="CF122" s="373" t="s">
        <v>1778</v>
      </c>
      <c r="CG122" s="373" t="s">
        <v>1778</v>
      </c>
      <c r="CO122" s="26" t="s">
        <v>4197</v>
      </c>
      <c r="CP122" t="s">
        <v>4198</v>
      </c>
      <c r="CQ122" s="8" t="s">
        <v>4199</v>
      </c>
      <c r="CS122" s="26" t="s">
        <v>4200</v>
      </c>
      <c r="CT122" s="8" t="s">
        <v>4201</v>
      </c>
    </row>
    <row r="123" spans="29:98" ht="13.5" thickBot="1">
      <c r="AE123" s="4"/>
      <c r="AF123" s="4"/>
      <c r="AG123" s="499" t="s">
        <v>4202</v>
      </c>
      <c r="AH123" s="497">
        <v>22042185</v>
      </c>
      <c r="AI123" s="502" t="s">
        <v>4203</v>
      </c>
      <c r="AJ123" s="314"/>
      <c r="AK123" s="26" t="s">
        <v>4204</v>
      </c>
      <c r="AL123" s="4" t="s">
        <v>4205</v>
      </c>
      <c r="AM123" s="4" t="s">
        <v>1935</v>
      </c>
      <c r="AN123" s="29">
        <v>608</v>
      </c>
      <c r="AO123" s="4"/>
      <c r="AV123" s="54" t="s">
        <v>4206</v>
      </c>
      <c r="AW123" s="28" t="s">
        <v>4207</v>
      </c>
      <c r="AX123" s="28" t="s">
        <v>1789</v>
      </c>
      <c r="AY123" s="55" t="s">
        <v>4206</v>
      </c>
      <c r="BF123" s="313" t="s">
        <v>4208</v>
      </c>
      <c r="BG123" s="314" t="s">
        <v>4209</v>
      </c>
      <c r="BH123" s="315" t="s">
        <v>1803</v>
      </c>
      <c r="BI123" s="57">
        <v>47</v>
      </c>
      <c r="BJ123" s="57">
        <v>12</v>
      </c>
      <c r="BK123" s="316" t="s">
        <v>4210</v>
      </c>
      <c r="BL123">
        <f t="shared" si="1"/>
        <v>5.64</v>
      </c>
      <c r="CD123" s="303" t="s">
        <v>4211</v>
      </c>
      <c r="CE123" s="298" t="s">
        <v>3727</v>
      </c>
      <c r="CF123" s="373" t="s">
        <v>1778</v>
      </c>
      <c r="CG123" s="373" t="s">
        <v>1778</v>
      </c>
      <c r="CO123" s="26" t="s">
        <v>4212</v>
      </c>
      <c r="CP123" t="s">
        <v>4213</v>
      </c>
      <c r="CQ123" s="8" t="s">
        <v>2987</v>
      </c>
      <c r="CS123" s="26" t="s">
        <v>4214</v>
      </c>
      <c r="CT123" s="8" t="s">
        <v>4215</v>
      </c>
    </row>
    <row r="124" spans="29:98" ht="13">
      <c r="AG124" s="496">
        <v>2204218610</v>
      </c>
      <c r="AH124" s="497">
        <v>22042186</v>
      </c>
      <c r="AI124" s="502" t="s">
        <v>4216</v>
      </c>
      <c r="AJ124" s="314"/>
      <c r="AK124" s="26" t="s">
        <v>4217</v>
      </c>
      <c r="AL124" s="4" t="s">
        <v>2021</v>
      </c>
      <c r="AM124" s="4" t="s">
        <v>1935</v>
      </c>
      <c r="AN124" s="29">
        <v>520</v>
      </c>
      <c r="AO124" s="4"/>
      <c r="AV124" s="3"/>
      <c r="AY124" s="3"/>
      <c r="BF124" s="313" t="s">
        <v>4218</v>
      </c>
      <c r="BG124" s="314" t="s">
        <v>4219</v>
      </c>
      <c r="BH124" s="315" t="s">
        <v>1803</v>
      </c>
      <c r="BI124" s="57">
        <v>47</v>
      </c>
      <c r="BJ124" s="57">
        <v>48</v>
      </c>
      <c r="BK124" s="316" t="s">
        <v>4220</v>
      </c>
      <c r="BL124">
        <f t="shared" si="1"/>
        <v>22.56</v>
      </c>
      <c r="CD124" s="303" t="s">
        <v>4221</v>
      </c>
      <c r="CE124" s="57" t="s">
        <v>2854</v>
      </c>
      <c r="CF124" s="57" t="s">
        <v>2854</v>
      </c>
      <c r="CG124" s="57">
        <v>542</v>
      </c>
      <c r="CI124" s="4"/>
      <c r="CK124" s="4"/>
      <c r="CO124" s="26" t="s">
        <v>4222</v>
      </c>
      <c r="CP124" t="s">
        <v>4223</v>
      </c>
      <c r="CQ124" s="8" t="s">
        <v>4224</v>
      </c>
      <c r="CS124" s="26" t="s">
        <v>4225</v>
      </c>
      <c r="CT124" s="8" t="s">
        <v>4226</v>
      </c>
    </row>
    <row r="125" spans="29:98" ht="13">
      <c r="AG125" s="496">
        <v>2204218690</v>
      </c>
      <c r="AH125" s="497">
        <v>22042186</v>
      </c>
      <c r="AI125" s="502" t="s">
        <v>4227</v>
      </c>
      <c r="AJ125" s="314"/>
      <c r="AK125" s="26" t="s">
        <v>4228</v>
      </c>
      <c r="AL125" s="4" t="s">
        <v>4229</v>
      </c>
      <c r="AM125" s="4" t="s">
        <v>1935</v>
      </c>
      <c r="AN125" s="29" t="s">
        <v>3581</v>
      </c>
      <c r="AO125" s="4"/>
      <c r="AV125" s="3"/>
      <c r="AY125" s="3"/>
      <c r="BF125" s="313" t="s">
        <v>4230</v>
      </c>
      <c r="BG125" s="314" t="s">
        <v>4219</v>
      </c>
      <c r="BH125" s="315" t="s">
        <v>1803</v>
      </c>
      <c r="BI125" s="57">
        <v>47</v>
      </c>
      <c r="BJ125" s="57">
        <v>72</v>
      </c>
      <c r="BK125" s="316" t="s">
        <v>4231</v>
      </c>
      <c r="BL125">
        <f t="shared" si="1"/>
        <v>33.840000000000003</v>
      </c>
      <c r="CD125" s="303" t="s">
        <v>4232</v>
      </c>
      <c r="CE125" s="298" t="s">
        <v>4233</v>
      </c>
      <c r="CF125" s="373" t="s">
        <v>4233</v>
      </c>
      <c r="CG125" s="57" t="s">
        <v>4233</v>
      </c>
      <c r="CI125" s="4"/>
      <c r="CK125" s="4"/>
      <c r="CO125" s="26" t="s">
        <v>4234</v>
      </c>
      <c r="CP125" t="s">
        <v>4235</v>
      </c>
      <c r="CQ125" s="8" t="s">
        <v>4236</v>
      </c>
      <c r="CS125" s="26" t="s">
        <v>4237</v>
      </c>
      <c r="CT125" s="8" t="s">
        <v>4238</v>
      </c>
    </row>
    <row r="126" spans="29:98" ht="13">
      <c r="AG126" s="499" t="s">
        <v>4239</v>
      </c>
      <c r="AH126" s="497">
        <v>22042187</v>
      </c>
      <c r="AI126" s="502" t="s">
        <v>4240</v>
      </c>
      <c r="AJ126" s="314"/>
      <c r="AK126" s="26" t="s">
        <v>4241</v>
      </c>
      <c r="AL126" s="4" t="s">
        <v>4242</v>
      </c>
      <c r="AM126" s="4" t="s">
        <v>1935</v>
      </c>
      <c r="AN126" s="29" t="s">
        <v>265</v>
      </c>
      <c r="AO126" s="4"/>
      <c r="AV126" s="3"/>
      <c r="AY126" s="3"/>
      <c r="BF126" s="313" t="s">
        <v>4243</v>
      </c>
      <c r="BG126" s="314" t="s">
        <v>4244</v>
      </c>
      <c r="BH126" s="315" t="s">
        <v>1803</v>
      </c>
      <c r="BI126" s="57">
        <v>48</v>
      </c>
      <c r="BJ126" s="57">
        <v>4</v>
      </c>
      <c r="BK126" s="316" t="s">
        <v>4245</v>
      </c>
      <c r="BL126">
        <f t="shared" si="1"/>
        <v>1.92</v>
      </c>
      <c r="CD126" s="303" t="s">
        <v>4246</v>
      </c>
      <c r="CE126" s="57" t="s">
        <v>4247</v>
      </c>
      <c r="CF126" s="57" t="s">
        <v>4247</v>
      </c>
      <c r="CG126" s="57" t="s">
        <v>4247</v>
      </c>
      <c r="CI126" s="4"/>
      <c r="CK126" s="4"/>
      <c r="CO126" s="26" t="s">
        <v>4248</v>
      </c>
      <c r="CP126" t="s">
        <v>4249</v>
      </c>
      <c r="CQ126" s="8" t="s">
        <v>4250</v>
      </c>
      <c r="CS126" s="26" t="s">
        <v>4251</v>
      </c>
      <c r="CT126" s="8" t="s">
        <v>4252</v>
      </c>
    </row>
    <row r="127" spans="29:98" ht="13">
      <c r="AG127" s="499" t="s">
        <v>4253</v>
      </c>
      <c r="AH127" s="497">
        <v>22042188</v>
      </c>
      <c r="AI127" s="502" t="s">
        <v>4254</v>
      </c>
      <c r="AJ127" s="314"/>
      <c r="AK127" s="26" t="s">
        <v>4255</v>
      </c>
      <c r="AL127" s="4" t="s">
        <v>4256</v>
      </c>
      <c r="AM127" s="4" t="s">
        <v>1935</v>
      </c>
      <c r="AN127" s="29">
        <v>587</v>
      </c>
      <c r="AO127" s="4"/>
      <c r="AV127" s="3"/>
      <c r="AY127" s="3"/>
      <c r="BF127" s="313" t="s">
        <v>4257</v>
      </c>
      <c r="BG127" s="314" t="s">
        <v>4258</v>
      </c>
      <c r="BH127" s="315" t="s">
        <v>1803</v>
      </c>
      <c r="BI127" s="57">
        <v>50</v>
      </c>
      <c r="BJ127" s="57">
        <v>1</v>
      </c>
      <c r="BK127" s="316" t="s">
        <v>4259</v>
      </c>
      <c r="BL127">
        <f t="shared" si="1"/>
        <v>0.5</v>
      </c>
      <c r="CD127" s="303" t="s">
        <v>4260</v>
      </c>
      <c r="CE127" s="298" t="s">
        <v>3055</v>
      </c>
      <c r="CF127" s="373" t="s">
        <v>3055</v>
      </c>
      <c r="CG127" s="57">
        <v>543</v>
      </c>
      <c r="CI127" s="4"/>
      <c r="CK127" s="4"/>
      <c r="CO127" s="26" t="s">
        <v>4261</v>
      </c>
      <c r="CP127" t="s">
        <v>4262</v>
      </c>
      <c r="CQ127" s="8" t="s">
        <v>4263</v>
      </c>
      <c r="CS127" s="26" t="s">
        <v>4264</v>
      </c>
      <c r="CT127" s="8" t="s">
        <v>4265</v>
      </c>
    </row>
    <row r="128" spans="29:98" ht="13">
      <c r="AG128" s="496">
        <v>2204218990</v>
      </c>
      <c r="AH128" s="497">
        <v>22042189</v>
      </c>
      <c r="AI128" s="502" t="s">
        <v>4266</v>
      </c>
      <c r="AJ128" s="314"/>
      <c r="AK128" s="26" t="s">
        <v>4267</v>
      </c>
      <c r="AL128" s="4" t="s">
        <v>2587</v>
      </c>
      <c r="AM128" s="4" t="s">
        <v>1935</v>
      </c>
      <c r="AN128" s="29">
        <v>592</v>
      </c>
      <c r="AO128" s="4"/>
      <c r="AV128" s="3"/>
      <c r="AY128" s="3"/>
      <c r="BF128" s="313" t="s">
        <v>4268</v>
      </c>
      <c r="BG128" s="314" t="s">
        <v>4258</v>
      </c>
      <c r="BH128" s="315" t="s">
        <v>1803</v>
      </c>
      <c r="BI128" s="57">
        <v>50</v>
      </c>
      <c r="BJ128" s="57">
        <v>3</v>
      </c>
      <c r="BK128" s="316" t="s">
        <v>4269</v>
      </c>
      <c r="BL128">
        <f t="shared" si="1"/>
        <v>1.5</v>
      </c>
      <c r="CD128" s="303" t="s">
        <v>4270</v>
      </c>
      <c r="CE128" s="57" t="s">
        <v>975</v>
      </c>
      <c r="CF128" s="373" t="s">
        <v>1778</v>
      </c>
      <c r="CG128" s="373" t="s">
        <v>1778</v>
      </c>
      <c r="CI128" s="4"/>
      <c r="CK128" s="4"/>
      <c r="CO128" s="26" t="s">
        <v>4271</v>
      </c>
      <c r="CP128" t="s">
        <v>4272</v>
      </c>
      <c r="CQ128" s="8" t="s">
        <v>4273</v>
      </c>
      <c r="CS128" s="26" t="s">
        <v>4274</v>
      </c>
      <c r="CT128" s="8" t="s">
        <v>4275</v>
      </c>
    </row>
    <row r="129" spans="33:98" ht="13">
      <c r="AG129" s="496">
        <v>2204219010</v>
      </c>
      <c r="AH129" s="497">
        <v>22042190</v>
      </c>
      <c r="AI129" s="502" t="s">
        <v>4276</v>
      </c>
      <c r="AJ129" s="314"/>
      <c r="AK129" s="26" t="s">
        <v>4277</v>
      </c>
      <c r="AL129" s="4" t="s">
        <v>4278</v>
      </c>
      <c r="AM129" s="4" t="s">
        <v>1935</v>
      </c>
      <c r="AN129" s="29" t="s">
        <v>4279</v>
      </c>
      <c r="AO129" s="4"/>
      <c r="AV129" s="3"/>
      <c r="AY129" s="3"/>
      <c r="BF129" s="313" t="s">
        <v>4280</v>
      </c>
      <c r="BG129" s="314" t="s">
        <v>4258</v>
      </c>
      <c r="BH129" s="315" t="s">
        <v>1803</v>
      </c>
      <c r="BI129" s="57">
        <v>50</v>
      </c>
      <c r="BJ129" s="57">
        <v>4</v>
      </c>
      <c r="BK129" s="316" t="s">
        <v>4281</v>
      </c>
      <c r="BL129">
        <f t="shared" si="1"/>
        <v>2</v>
      </c>
      <c r="CD129" s="303" t="s">
        <v>4282</v>
      </c>
      <c r="CE129" s="298" t="s">
        <v>3427</v>
      </c>
      <c r="CF129" s="373" t="s">
        <v>3427</v>
      </c>
      <c r="CG129" s="57">
        <v>544</v>
      </c>
      <c r="CI129" s="4"/>
      <c r="CK129" s="4"/>
      <c r="CO129" s="26" t="s">
        <v>4283</v>
      </c>
      <c r="CP129" t="s">
        <v>4284</v>
      </c>
      <c r="CQ129" s="8" t="s">
        <v>4285</v>
      </c>
      <c r="CS129" s="26" t="s">
        <v>4286</v>
      </c>
      <c r="CT129" s="8" t="s">
        <v>4287</v>
      </c>
    </row>
    <row r="130" spans="33:98" ht="13">
      <c r="AG130" s="499" t="s">
        <v>4288</v>
      </c>
      <c r="AH130" s="497">
        <v>22042191</v>
      </c>
      <c r="AI130" s="502" t="s">
        <v>4289</v>
      </c>
      <c r="AJ130" s="314"/>
      <c r="AK130" s="26" t="s">
        <v>4290</v>
      </c>
      <c r="AL130" s="4" t="s">
        <v>4291</v>
      </c>
      <c r="AM130" s="4" t="s">
        <v>1935</v>
      </c>
      <c r="AN130" s="29">
        <v>537</v>
      </c>
      <c r="AO130" s="4"/>
      <c r="AV130" s="3"/>
      <c r="AY130" s="3"/>
      <c r="BF130" s="313" t="s">
        <v>4292</v>
      </c>
      <c r="BG130" s="314" t="s">
        <v>4258</v>
      </c>
      <c r="BH130" s="314" t="s">
        <v>1803</v>
      </c>
      <c r="BI130" s="57">
        <v>50</v>
      </c>
      <c r="BJ130" s="57">
        <v>6</v>
      </c>
      <c r="BK130" s="316" t="s">
        <v>527</v>
      </c>
      <c r="BL130">
        <f t="shared" si="1"/>
        <v>3</v>
      </c>
      <c r="CD130" s="303" t="s">
        <v>4293</v>
      </c>
      <c r="CE130" s="298" t="s">
        <v>2832</v>
      </c>
      <c r="CF130" s="373" t="s">
        <v>1778</v>
      </c>
      <c r="CG130" s="373" t="s">
        <v>1778</v>
      </c>
      <c r="CI130" s="4"/>
      <c r="CK130" s="4"/>
      <c r="CO130" s="26" t="s">
        <v>4294</v>
      </c>
      <c r="CP130" t="s">
        <v>4295</v>
      </c>
      <c r="CQ130" s="8" t="s">
        <v>4296</v>
      </c>
      <c r="CS130" s="26" t="s">
        <v>4297</v>
      </c>
      <c r="CT130" s="8" t="s">
        <v>4298</v>
      </c>
    </row>
    <row r="131" spans="33:98" ht="13">
      <c r="AG131" s="499" t="s">
        <v>4299</v>
      </c>
      <c r="AH131" s="497">
        <v>22042192</v>
      </c>
      <c r="AI131" s="502" t="s">
        <v>4300</v>
      </c>
      <c r="AJ131" s="314"/>
      <c r="AK131" s="26" t="s">
        <v>4301</v>
      </c>
      <c r="AL131" s="4" t="s">
        <v>2852</v>
      </c>
      <c r="AM131" s="4" t="s">
        <v>1935</v>
      </c>
      <c r="AN131" s="29" t="s">
        <v>4302</v>
      </c>
      <c r="AO131" s="4"/>
      <c r="AV131" s="3"/>
      <c r="AY131" s="3"/>
      <c r="BF131" s="313" t="s">
        <v>4303</v>
      </c>
      <c r="BG131" s="314" t="s">
        <v>4304</v>
      </c>
      <c r="BH131" s="315" t="s">
        <v>1803</v>
      </c>
      <c r="BI131" s="57">
        <v>50</v>
      </c>
      <c r="BJ131" s="57">
        <v>9</v>
      </c>
      <c r="BK131" s="316" t="s">
        <v>4305</v>
      </c>
      <c r="BL131">
        <f t="shared" ref="BL131:BL183" si="2">(BJ131*BI131)/100</f>
        <v>4.5</v>
      </c>
      <c r="CD131" s="303" t="s">
        <v>4306</v>
      </c>
      <c r="CE131" s="298" t="s">
        <v>4307</v>
      </c>
      <c r="CF131" s="373" t="s">
        <v>1778</v>
      </c>
      <c r="CG131" s="373" t="s">
        <v>1778</v>
      </c>
      <c r="CI131" s="4"/>
      <c r="CK131" s="4"/>
      <c r="CO131" s="26" t="s">
        <v>4308</v>
      </c>
      <c r="CP131" t="s">
        <v>4309</v>
      </c>
      <c r="CQ131" s="8" t="s">
        <v>4310</v>
      </c>
      <c r="CS131" s="26" t="s">
        <v>4311</v>
      </c>
      <c r="CT131" s="8" t="s">
        <v>4312</v>
      </c>
    </row>
    <row r="132" spans="33:98" ht="13">
      <c r="AG132" s="496">
        <v>2204219310</v>
      </c>
      <c r="AH132" s="497">
        <v>22042193</v>
      </c>
      <c r="AI132" s="502" t="s">
        <v>4313</v>
      </c>
      <c r="AJ132" s="314"/>
      <c r="AK132" s="26" t="s">
        <v>4301</v>
      </c>
      <c r="AL132" s="4" t="s">
        <v>2852</v>
      </c>
      <c r="AM132" s="4" t="s">
        <v>1935</v>
      </c>
      <c r="AN132" s="29" t="s">
        <v>4314</v>
      </c>
      <c r="AO132" s="4"/>
      <c r="AV132" s="3"/>
      <c r="AY132" s="3"/>
      <c r="BF132" s="313" t="s">
        <v>4315</v>
      </c>
      <c r="BG132" s="314" t="s">
        <v>4304</v>
      </c>
      <c r="BH132" s="315" t="s">
        <v>1803</v>
      </c>
      <c r="BI132" s="57">
        <v>50</v>
      </c>
      <c r="BJ132" s="57">
        <v>10</v>
      </c>
      <c r="BK132" s="316" t="s">
        <v>4316</v>
      </c>
      <c r="BL132">
        <f t="shared" si="2"/>
        <v>5</v>
      </c>
      <c r="CD132" s="303" t="s">
        <v>4317</v>
      </c>
      <c r="CE132" s="298" t="s">
        <v>979</v>
      </c>
      <c r="CF132" s="373" t="s">
        <v>1778</v>
      </c>
      <c r="CG132" s="373" t="s">
        <v>1778</v>
      </c>
      <c r="CI132" s="4"/>
      <c r="CK132" s="4"/>
      <c r="CO132" s="26" t="s">
        <v>4318</v>
      </c>
      <c r="CP132" t="s">
        <v>4319</v>
      </c>
      <c r="CQ132" s="8" t="s">
        <v>3056</v>
      </c>
      <c r="CS132" s="26" t="s">
        <v>4320</v>
      </c>
      <c r="CT132" s="8" t="s">
        <v>4321</v>
      </c>
    </row>
    <row r="133" spans="33:98" ht="13">
      <c r="AG133" s="496">
        <v>2204219311</v>
      </c>
      <c r="AH133" s="497">
        <v>22042193</v>
      </c>
      <c r="AI133" s="502" t="s">
        <v>4322</v>
      </c>
      <c r="AJ133" s="314"/>
      <c r="AK133" s="26" t="s">
        <v>4301</v>
      </c>
      <c r="AL133" s="4" t="s">
        <v>2852</v>
      </c>
      <c r="AM133" s="4" t="s">
        <v>1935</v>
      </c>
      <c r="AN133" s="29" t="s">
        <v>2671</v>
      </c>
      <c r="AO133" s="4"/>
      <c r="AV133" s="3"/>
      <c r="AY133" s="3"/>
      <c r="BF133" s="313" t="s">
        <v>4323</v>
      </c>
      <c r="BG133" s="314" t="s">
        <v>4258</v>
      </c>
      <c r="BH133" s="314" t="s">
        <v>1803</v>
      </c>
      <c r="BI133" s="57">
        <v>50</v>
      </c>
      <c r="BJ133" s="57">
        <v>12</v>
      </c>
      <c r="BK133" s="316" t="s">
        <v>513</v>
      </c>
      <c r="BL133">
        <f t="shared" si="2"/>
        <v>6</v>
      </c>
      <c r="CD133" s="303" t="s">
        <v>4324</v>
      </c>
      <c r="CE133" s="57" t="s">
        <v>4325</v>
      </c>
      <c r="CF133" s="57" t="s">
        <v>4326</v>
      </c>
      <c r="CG133" s="57">
        <v>612</v>
      </c>
      <c r="CI133" s="4"/>
      <c r="CK133" s="4"/>
      <c r="CO133" s="26" t="s">
        <v>4327</v>
      </c>
      <c r="CP133" t="s">
        <v>4328</v>
      </c>
      <c r="CQ133" s="8" t="s">
        <v>3076</v>
      </c>
      <c r="CS133" s="26" t="s">
        <v>4329</v>
      </c>
      <c r="CT133" s="8" t="s">
        <v>4330</v>
      </c>
    </row>
    <row r="134" spans="33:98" ht="13">
      <c r="AG134" s="496">
        <v>2204219319</v>
      </c>
      <c r="AH134" s="497">
        <v>22042193</v>
      </c>
      <c r="AI134" s="502" t="s">
        <v>4331</v>
      </c>
      <c r="AJ134" s="314"/>
      <c r="AK134" s="26" t="s">
        <v>4332</v>
      </c>
      <c r="AL134" s="4" t="s">
        <v>2928</v>
      </c>
      <c r="AM134" s="4" t="s">
        <v>1935</v>
      </c>
      <c r="AN134" s="29">
        <v>521</v>
      </c>
      <c r="AO134" s="4"/>
      <c r="AV134" s="3"/>
      <c r="AY134" s="3"/>
      <c r="BF134" s="313" t="s">
        <v>4333</v>
      </c>
      <c r="BG134" s="314" t="s">
        <v>4258</v>
      </c>
      <c r="BH134" s="315" t="s">
        <v>1803</v>
      </c>
      <c r="BI134" s="57">
        <v>50</v>
      </c>
      <c r="BJ134" s="57">
        <v>15</v>
      </c>
      <c r="BK134" s="316" t="s">
        <v>4334</v>
      </c>
      <c r="BL134">
        <f t="shared" si="2"/>
        <v>7.5</v>
      </c>
      <c r="CD134" s="303" t="s">
        <v>4335</v>
      </c>
      <c r="CE134" s="298" t="s">
        <v>4336</v>
      </c>
      <c r="CF134" s="373" t="s">
        <v>1778</v>
      </c>
      <c r="CG134" s="373" t="s">
        <v>1778</v>
      </c>
      <c r="CI134" s="4"/>
      <c r="CK134" s="4"/>
      <c r="CO134" s="26" t="s">
        <v>4337</v>
      </c>
      <c r="CP134" t="s">
        <v>4338</v>
      </c>
      <c r="CQ134" s="8" t="s">
        <v>4339</v>
      </c>
      <c r="CS134" s="26" t="s">
        <v>4340</v>
      </c>
      <c r="CT134" s="8" t="s">
        <v>4341</v>
      </c>
    </row>
    <row r="135" spans="33:98" ht="13">
      <c r="AG135" s="496">
        <v>2204219321</v>
      </c>
      <c r="AH135" s="497">
        <v>22042193</v>
      </c>
      <c r="AI135" s="502" t="s">
        <v>4342</v>
      </c>
      <c r="AJ135" s="314"/>
      <c r="AK135" s="26" t="s">
        <v>4332</v>
      </c>
      <c r="AL135" s="4" t="s">
        <v>2928</v>
      </c>
      <c r="AM135" s="4" t="s">
        <v>1935</v>
      </c>
      <c r="AN135" s="29" t="s">
        <v>4343</v>
      </c>
      <c r="AO135" s="4"/>
      <c r="AV135" s="3"/>
      <c r="AY135" s="3"/>
      <c r="BF135" s="313" t="s">
        <v>4344</v>
      </c>
      <c r="BG135" s="314" t="s">
        <v>4258</v>
      </c>
      <c r="BH135" s="315" t="s">
        <v>1803</v>
      </c>
      <c r="BI135" s="57">
        <v>50</v>
      </c>
      <c r="BJ135" s="57">
        <v>20</v>
      </c>
      <c r="BK135" s="316" t="s">
        <v>4345</v>
      </c>
      <c r="BL135">
        <f t="shared" si="2"/>
        <v>10</v>
      </c>
      <c r="CD135" s="303" t="s">
        <v>4346</v>
      </c>
      <c r="CE135" s="298" t="s">
        <v>4347</v>
      </c>
      <c r="CF135" s="373" t="s">
        <v>4348</v>
      </c>
      <c r="CG135" s="57">
        <v>613</v>
      </c>
      <c r="CI135" s="4"/>
      <c r="CK135" s="4"/>
      <c r="CO135" s="26" t="s">
        <v>4349</v>
      </c>
      <c r="CP135" t="s">
        <v>4350</v>
      </c>
      <c r="CQ135" s="8" t="s">
        <v>4351</v>
      </c>
      <c r="CS135" s="26" t="s">
        <v>4352</v>
      </c>
      <c r="CT135" s="8" t="s">
        <v>4353</v>
      </c>
    </row>
    <row r="136" spans="33:98" ht="13">
      <c r="AG136" s="496">
        <v>2204219329</v>
      </c>
      <c r="AH136" s="497">
        <v>22042193</v>
      </c>
      <c r="AI136" s="502" t="s">
        <v>4354</v>
      </c>
      <c r="AJ136" s="314"/>
      <c r="AK136" s="26" t="s">
        <v>4332</v>
      </c>
      <c r="AL136" s="4" t="s">
        <v>2928</v>
      </c>
      <c r="AM136" s="4" t="s">
        <v>1935</v>
      </c>
      <c r="AN136" s="29" t="s">
        <v>2749</v>
      </c>
      <c r="AO136" s="4"/>
      <c r="AV136" s="3"/>
      <c r="AY136" s="3"/>
      <c r="BF136" s="313" t="s">
        <v>17</v>
      </c>
      <c r="BG136" s="314" t="s">
        <v>4258</v>
      </c>
      <c r="BH136" s="314" t="s">
        <v>1803</v>
      </c>
      <c r="BI136" s="57">
        <v>50</v>
      </c>
      <c r="BJ136" s="57">
        <v>24</v>
      </c>
      <c r="BK136" s="316" t="s">
        <v>792</v>
      </c>
      <c r="BL136">
        <f t="shared" si="2"/>
        <v>12</v>
      </c>
      <c r="CD136" s="303" t="s">
        <v>4355</v>
      </c>
      <c r="CE136" s="57" t="s">
        <v>4356</v>
      </c>
      <c r="CF136" s="57" t="s">
        <v>4356</v>
      </c>
      <c r="CG136" s="298" t="s">
        <v>4356</v>
      </c>
      <c r="CI136" s="4"/>
      <c r="CK136" s="4"/>
      <c r="CO136" s="26" t="s">
        <v>4357</v>
      </c>
      <c r="CP136" t="s">
        <v>4358</v>
      </c>
      <c r="CQ136" s="8" t="s">
        <v>4359</v>
      </c>
      <c r="CS136" s="26" t="s">
        <v>4360</v>
      </c>
      <c r="CT136" s="8" t="s">
        <v>4361</v>
      </c>
    </row>
    <row r="137" spans="33:98" ht="13">
      <c r="AG137" s="496">
        <v>2204219390</v>
      </c>
      <c r="AH137" s="497">
        <v>22042193</v>
      </c>
      <c r="AI137" s="502" t="s">
        <v>4362</v>
      </c>
      <c r="AJ137" s="314"/>
      <c r="AK137" s="26" t="s">
        <v>4363</v>
      </c>
      <c r="AL137" s="4" t="s">
        <v>4364</v>
      </c>
      <c r="AM137" s="4" t="s">
        <v>1935</v>
      </c>
      <c r="AN137" s="29">
        <v>599</v>
      </c>
      <c r="AO137" s="4"/>
      <c r="AV137" s="3"/>
      <c r="AY137" s="3"/>
      <c r="BF137" s="313" t="s">
        <v>4365</v>
      </c>
      <c r="BG137" s="314" t="s">
        <v>4366</v>
      </c>
      <c r="BH137" s="315" t="s">
        <v>1803</v>
      </c>
      <c r="BI137" s="57">
        <v>52</v>
      </c>
      <c r="BJ137" s="57">
        <v>24</v>
      </c>
      <c r="BK137" s="316" t="s">
        <v>4367</v>
      </c>
      <c r="BL137">
        <f t="shared" si="2"/>
        <v>12.48</v>
      </c>
      <c r="CD137" s="303" t="s">
        <v>4368</v>
      </c>
      <c r="CE137" s="298" t="s">
        <v>4369</v>
      </c>
      <c r="CF137" s="373" t="s">
        <v>4370</v>
      </c>
      <c r="CG137" s="57">
        <v>641</v>
      </c>
      <c r="CI137" s="4"/>
      <c r="CK137" s="4"/>
      <c r="CO137" s="26" t="s">
        <v>4371</v>
      </c>
      <c r="CP137" t="s">
        <v>4372</v>
      </c>
      <c r="CQ137" s="8" t="s">
        <v>4373</v>
      </c>
      <c r="CS137" s="26" t="s">
        <v>4374</v>
      </c>
      <c r="CT137" s="8" t="s">
        <v>4375</v>
      </c>
    </row>
    <row r="138" spans="33:98" ht="13">
      <c r="AG138" s="496">
        <v>2204219410</v>
      </c>
      <c r="AH138" s="497">
        <v>22042194</v>
      </c>
      <c r="AI138" s="502" t="s">
        <v>4376</v>
      </c>
      <c r="AJ138" s="314"/>
      <c r="AK138" s="26" t="s">
        <v>4377</v>
      </c>
      <c r="AL138" s="6" t="s">
        <v>4378</v>
      </c>
      <c r="AM138" s="6" t="s">
        <v>1935</v>
      </c>
      <c r="AN138" s="300">
        <v>605</v>
      </c>
      <c r="AO138" s="4"/>
      <c r="AV138" s="3"/>
      <c r="AY138" s="3"/>
      <c r="BF138" s="313" t="s">
        <v>4379</v>
      </c>
      <c r="BG138" s="314" t="s">
        <v>4380</v>
      </c>
      <c r="BH138" s="314" t="s">
        <v>1803</v>
      </c>
      <c r="BI138" s="57">
        <v>55</v>
      </c>
      <c r="BJ138" s="57">
        <v>12</v>
      </c>
      <c r="BK138" s="316" t="s">
        <v>4381</v>
      </c>
      <c r="BL138">
        <f t="shared" si="2"/>
        <v>6.6</v>
      </c>
      <c r="CD138" s="303" t="s">
        <v>4382</v>
      </c>
      <c r="CE138" s="57" t="s">
        <v>4383</v>
      </c>
      <c r="CF138" s="57" t="s">
        <v>4383</v>
      </c>
      <c r="CG138" s="57">
        <v>545</v>
      </c>
      <c r="CI138" s="4"/>
      <c r="CK138" s="4"/>
      <c r="CO138" s="26" t="s">
        <v>4384</v>
      </c>
      <c r="CP138" t="s">
        <v>4385</v>
      </c>
      <c r="CQ138" s="8" t="s">
        <v>4386</v>
      </c>
      <c r="CS138" s="26" t="s">
        <v>4387</v>
      </c>
      <c r="CT138" s="8" t="s">
        <v>4388</v>
      </c>
    </row>
    <row r="139" spans="33:98" ht="13">
      <c r="AG139" s="496">
        <v>2204219411</v>
      </c>
      <c r="AH139" s="497">
        <v>22042194</v>
      </c>
      <c r="AI139" s="502" t="s">
        <v>4389</v>
      </c>
      <c r="AJ139" s="314"/>
      <c r="AK139" s="26" t="s">
        <v>4390</v>
      </c>
      <c r="AL139" s="4" t="s">
        <v>4391</v>
      </c>
      <c r="AM139" s="4" t="s">
        <v>1935</v>
      </c>
      <c r="AN139" s="29">
        <v>617</v>
      </c>
      <c r="AO139" s="4"/>
      <c r="AV139" s="3"/>
      <c r="AY139" s="3"/>
      <c r="BF139" s="313" t="s">
        <v>4392</v>
      </c>
      <c r="BG139" s="314" t="s">
        <v>4393</v>
      </c>
      <c r="BH139" s="315" t="s">
        <v>1803</v>
      </c>
      <c r="BI139" s="57">
        <v>60</v>
      </c>
      <c r="BJ139" s="57">
        <v>4</v>
      </c>
      <c r="BK139" s="316" t="s">
        <v>4394</v>
      </c>
      <c r="BL139">
        <f t="shared" si="2"/>
        <v>2.4</v>
      </c>
      <c r="CD139" s="303" t="s">
        <v>4395</v>
      </c>
      <c r="CE139" s="298" t="s">
        <v>3953</v>
      </c>
      <c r="CF139" s="373" t="s">
        <v>1778</v>
      </c>
      <c r="CG139" s="373" t="s">
        <v>1778</v>
      </c>
      <c r="CO139" s="26" t="s">
        <v>4396</v>
      </c>
      <c r="CP139" t="s">
        <v>4397</v>
      </c>
      <c r="CQ139" s="8" t="s">
        <v>4398</v>
      </c>
      <c r="CS139" s="26" t="s">
        <v>4399</v>
      </c>
      <c r="CT139" s="8" t="s">
        <v>4400</v>
      </c>
    </row>
    <row r="140" spans="33:98" ht="13">
      <c r="AG140" s="496">
        <v>2204219429</v>
      </c>
      <c r="AH140" s="497">
        <v>22042194</v>
      </c>
      <c r="AI140" s="502" t="s">
        <v>4401</v>
      </c>
      <c r="AJ140" s="314"/>
      <c r="AK140" s="26" t="s">
        <v>4402</v>
      </c>
      <c r="AL140" s="4" t="s">
        <v>4403</v>
      </c>
      <c r="AM140" s="4" t="s">
        <v>1935</v>
      </c>
      <c r="AN140" s="29">
        <v>623</v>
      </c>
      <c r="AO140" s="4"/>
      <c r="AV140" s="3"/>
      <c r="AY140" s="3"/>
      <c r="BF140" s="313" t="s">
        <v>4404</v>
      </c>
      <c r="BG140" s="314" t="s">
        <v>4393</v>
      </c>
      <c r="BH140" s="315" t="s">
        <v>1803</v>
      </c>
      <c r="BI140" s="57">
        <v>60</v>
      </c>
      <c r="BJ140" s="57">
        <v>6</v>
      </c>
      <c r="BK140" s="316" t="s">
        <v>4405</v>
      </c>
      <c r="BL140">
        <f t="shared" si="2"/>
        <v>3.6</v>
      </c>
      <c r="CD140" s="303" t="s">
        <v>4406</v>
      </c>
      <c r="CE140" s="57" t="s">
        <v>3381</v>
      </c>
      <c r="CF140" s="57" t="s">
        <v>3381</v>
      </c>
      <c r="CG140" s="57">
        <v>546</v>
      </c>
      <c r="CI140" s="4"/>
      <c r="CK140" s="4"/>
      <c r="CO140" s="26" t="s">
        <v>4407</v>
      </c>
      <c r="CP140" t="s">
        <v>4408</v>
      </c>
      <c r="CQ140" s="8" t="s">
        <v>4409</v>
      </c>
      <c r="CS140" s="26" t="s">
        <v>4410</v>
      </c>
      <c r="CT140" s="8" t="s">
        <v>4411</v>
      </c>
    </row>
    <row r="141" spans="33:98" ht="13">
      <c r="AG141" s="496">
        <v>2204219461</v>
      </c>
      <c r="AH141" s="497">
        <v>22042194</v>
      </c>
      <c r="AI141" s="502" t="s">
        <v>4412</v>
      </c>
      <c r="AJ141" s="314"/>
      <c r="AK141" s="26" t="s">
        <v>4413</v>
      </c>
      <c r="AL141" t="s">
        <v>4414</v>
      </c>
      <c r="AM141" t="s">
        <v>1935</v>
      </c>
      <c r="AN141" s="8">
        <v>679</v>
      </c>
      <c r="AO141" s="4"/>
      <c r="AV141" s="3"/>
      <c r="AY141" s="3"/>
      <c r="BF141" s="313" t="s">
        <v>4415</v>
      </c>
      <c r="BG141" s="314" t="s">
        <v>4393</v>
      </c>
      <c r="BH141" s="315" t="s">
        <v>1803</v>
      </c>
      <c r="BI141" s="57">
        <v>60</v>
      </c>
      <c r="BJ141" s="57">
        <v>8</v>
      </c>
      <c r="BK141" s="316" t="s">
        <v>4416</v>
      </c>
      <c r="BL141">
        <f t="shared" si="2"/>
        <v>4.8</v>
      </c>
      <c r="CD141" s="303" t="s">
        <v>4417</v>
      </c>
      <c r="CE141" s="298" t="s">
        <v>4418</v>
      </c>
      <c r="CF141" s="373" t="s">
        <v>4418</v>
      </c>
      <c r="CG141" s="57">
        <v>677</v>
      </c>
      <c r="CO141" s="26" t="s">
        <v>4419</v>
      </c>
      <c r="CP141" t="s">
        <v>4420</v>
      </c>
      <c r="CQ141" s="8" t="s">
        <v>4421</v>
      </c>
      <c r="CS141" s="26" t="s">
        <v>4422</v>
      </c>
      <c r="CT141" s="8" t="s">
        <v>4423</v>
      </c>
    </row>
    <row r="142" spans="33:98" ht="13">
      <c r="AG142" s="496">
        <v>2204219471</v>
      </c>
      <c r="AH142" s="497">
        <v>22042194</v>
      </c>
      <c r="AI142" s="502" t="s">
        <v>4424</v>
      </c>
      <c r="AJ142" s="314"/>
      <c r="AK142" s="26" t="s">
        <v>4425</v>
      </c>
      <c r="AL142" t="s">
        <v>4426</v>
      </c>
      <c r="AM142" t="s">
        <v>1935</v>
      </c>
      <c r="AN142" s="8">
        <v>673</v>
      </c>
      <c r="AO142" s="4"/>
      <c r="AV142" s="3"/>
      <c r="AY142" s="3"/>
      <c r="BF142" s="313" t="s">
        <v>4427</v>
      </c>
      <c r="BG142" s="314" t="s">
        <v>4393</v>
      </c>
      <c r="BH142" s="315" t="s">
        <v>1803</v>
      </c>
      <c r="BI142" s="57">
        <v>60</v>
      </c>
      <c r="BJ142" s="57">
        <v>10</v>
      </c>
      <c r="BK142" s="316" t="s">
        <v>4428</v>
      </c>
      <c r="BL142">
        <f t="shared" si="2"/>
        <v>6</v>
      </c>
      <c r="CD142" s="303" t="s">
        <v>4429</v>
      </c>
      <c r="CE142" s="298" t="s">
        <v>966</v>
      </c>
      <c r="CF142" s="373" t="s">
        <v>1778</v>
      </c>
      <c r="CG142" s="373" t="s">
        <v>1778</v>
      </c>
      <c r="CI142" s="4"/>
      <c r="CK142" s="4"/>
      <c r="CO142" s="26" t="s">
        <v>4430</v>
      </c>
      <c r="CP142" t="s">
        <v>4431</v>
      </c>
      <c r="CQ142" s="8" t="s">
        <v>4432</v>
      </c>
      <c r="CS142" s="26" t="s">
        <v>4433</v>
      </c>
      <c r="CT142" s="8" t="s">
        <v>4434</v>
      </c>
    </row>
    <row r="143" spans="33:98" ht="13">
      <c r="AG143" s="496">
        <v>2204219490</v>
      </c>
      <c r="AH143" s="497">
        <v>22042194</v>
      </c>
      <c r="AI143" s="502" t="s">
        <v>4435</v>
      </c>
      <c r="AJ143" s="314"/>
      <c r="AK143" s="26" t="s">
        <v>4436</v>
      </c>
      <c r="AL143" t="s">
        <v>4437</v>
      </c>
      <c r="AM143" t="s">
        <v>1935</v>
      </c>
      <c r="AN143" s="8">
        <v>667</v>
      </c>
      <c r="AO143" s="4"/>
      <c r="AV143" s="3"/>
      <c r="AY143" s="3"/>
      <c r="BF143" s="313" t="s">
        <v>4438</v>
      </c>
      <c r="BG143" s="314" t="s">
        <v>4393</v>
      </c>
      <c r="BH143" s="315" t="s">
        <v>1803</v>
      </c>
      <c r="BI143" s="57">
        <v>60</v>
      </c>
      <c r="BJ143" s="57">
        <v>16</v>
      </c>
      <c r="BK143" s="316" t="s">
        <v>4439</v>
      </c>
      <c r="BL143">
        <f t="shared" si="2"/>
        <v>9.6</v>
      </c>
      <c r="CD143" s="303" t="s">
        <v>4440</v>
      </c>
      <c r="CE143" s="298" t="s">
        <v>3568</v>
      </c>
      <c r="CF143" s="373" t="s">
        <v>3568</v>
      </c>
      <c r="CG143" s="57">
        <v>547</v>
      </c>
      <c r="CO143" s="26" t="s">
        <v>4441</v>
      </c>
      <c r="CP143" t="s">
        <v>4442</v>
      </c>
      <c r="CQ143" s="8" t="s">
        <v>4443</v>
      </c>
      <c r="CS143" s="26" t="s">
        <v>4444</v>
      </c>
      <c r="CT143" s="8" t="s">
        <v>4445</v>
      </c>
    </row>
    <row r="144" spans="33:98" ht="13">
      <c r="AG144" s="499" t="s">
        <v>4446</v>
      </c>
      <c r="AH144" s="497">
        <v>22042195</v>
      </c>
      <c r="AI144" s="502" t="s">
        <v>4447</v>
      </c>
      <c r="AJ144" s="314"/>
      <c r="AK144" s="26" t="s">
        <v>4448</v>
      </c>
      <c r="AL144" s="4" t="s">
        <v>4449</v>
      </c>
      <c r="AM144" s="4" t="s">
        <v>1935</v>
      </c>
      <c r="AN144" s="29">
        <v>661</v>
      </c>
      <c r="AO144" s="4"/>
      <c r="AV144" s="3"/>
      <c r="AY144" s="3"/>
      <c r="BF144" s="313" t="s">
        <v>4450</v>
      </c>
      <c r="BG144" s="314" t="s">
        <v>4451</v>
      </c>
      <c r="BH144" s="315" t="s">
        <v>1803</v>
      </c>
      <c r="BI144" s="57">
        <v>62</v>
      </c>
      <c r="BJ144" s="57">
        <v>6</v>
      </c>
      <c r="BK144" s="316" t="s">
        <v>4452</v>
      </c>
      <c r="BL144">
        <f t="shared" si="2"/>
        <v>3.72</v>
      </c>
      <c r="CD144" s="303" t="s">
        <v>4453</v>
      </c>
      <c r="CE144" s="57" t="s">
        <v>4454</v>
      </c>
      <c r="CF144" s="373" t="s">
        <v>1778</v>
      </c>
      <c r="CG144" s="373" t="s">
        <v>1778</v>
      </c>
      <c r="CI144" s="4"/>
      <c r="CK144" s="4"/>
      <c r="CO144" s="26" t="s">
        <v>4455</v>
      </c>
      <c r="CP144" t="s">
        <v>4456</v>
      </c>
      <c r="CQ144" s="8" t="s">
        <v>4457</v>
      </c>
      <c r="CS144" s="26" t="s">
        <v>4458</v>
      </c>
      <c r="CT144" s="8" t="s">
        <v>4459</v>
      </c>
    </row>
    <row r="145" spans="33:98" ht="13">
      <c r="AG145" s="496">
        <v>2204219611</v>
      </c>
      <c r="AH145" s="497">
        <v>22042196</v>
      </c>
      <c r="AI145" s="502" t="s">
        <v>4460</v>
      </c>
      <c r="AJ145" s="314"/>
      <c r="AK145" s="26" t="s">
        <v>4461</v>
      </c>
      <c r="AL145" t="s">
        <v>4462</v>
      </c>
      <c r="AM145" t="s">
        <v>1935</v>
      </c>
      <c r="AN145" s="8">
        <v>611</v>
      </c>
      <c r="AO145" s="4"/>
      <c r="AV145" s="3"/>
      <c r="AY145" s="3"/>
      <c r="BF145" s="313" t="s">
        <v>4463</v>
      </c>
      <c r="BG145" s="314" t="s">
        <v>4464</v>
      </c>
      <c r="BH145" s="315" t="s">
        <v>1803</v>
      </c>
      <c r="BI145" s="57">
        <v>62</v>
      </c>
      <c r="BJ145" s="57">
        <v>12</v>
      </c>
      <c r="BK145" s="316" t="s">
        <v>4465</v>
      </c>
      <c r="BL145">
        <f t="shared" si="2"/>
        <v>7.44</v>
      </c>
      <c r="CD145" s="303" t="s">
        <v>4466</v>
      </c>
      <c r="CE145" s="298" t="s">
        <v>4467</v>
      </c>
      <c r="CF145" s="373" t="s">
        <v>1778</v>
      </c>
      <c r="CG145" s="373" t="s">
        <v>1778</v>
      </c>
      <c r="CO145" s="26" t="s">
        <v>4468</v>
      </c>
      <c r="CP145" t="s">
        <v>4469</v>
      </c>
      <c r="CQ145" s="8" t="s">
        <v>4470</v>
      </c>
      <c r="CS145" s="26" t="s">
        <v>4471</v>
      </c>
      <c r="CT145" s="8" t="s">
        <v>4472</v>
      </c>
    </row>
    <row r="146" spans="33:98" ht="13">
      <c r="AG146" s="496">
        <v>2204219621</v>
      </c>
      <c r="AH146" s="497">
        <v>22042196</v>
      </c>
      <c r="AI146" s="502" t="s">
        <v>4473</v>
      </c>
      <c r="AJ146" s="314"/>
      <c r="AK146" s="26" t="s">
        <v>2579</v>
      </c>
      <c r="AL146" t="s">
        <v>1973</v>
      </c>
      <c r="AM146" t="s">
        <v>1935</v>
      </c>
      <c r="AN146" s="8" t="s">
        <v>2108</v>
      </c>
      <c r="AO146" s="4"/>
      <c r="AV146" s="3"/>
      <c r="AY146" s="3"/>
      <c r="BF146" s="313" t="s">
        <v>4474</v>
      </c>
      <c r="BG146" s="314" t="s">
        <v>4475</v>
      </c>
      <c r="BH146" s="315" t="s">
        <v>1803</v>
      </c>
      <c r="BI146" s="57">
        <v>65</v>
      </c>
      <c r="BJ146" s="57">
        <v>6</v>
      </c>
      <c r="BK146" s="316" t="s">
        <v>4476</v>
      </c>
      <c r="BL146">
        <f t="shared" si="2"/>
        <v>3.9</v>
      </c>
      <c r="CD146" s="303" t="s">
        <v>4477</v>
      </c>
      <c r="CE146" s="57" t="s">
        <v>2155</v>
      </c>
      <c r="CF146" s="57" t="s">
        <v>2155</v>
      </c>
      <c r="CG146" s="57">
        <v>548</v>
      </c>
      <c r="CI146" s="4"/>
      <c r="CK146" s="4"/>
      <c r="CO146" s="26" t="s">
        <v>4478</v>
      </c>
      <c r="CP146" t="s">
        <v>4479</v>
      </c>
      <c r="CQ146" s="8" t="s">
        <v>4480</v>
      </c>
      <c r="CS146" s="26" t="s">
        <v>4481</v>
      </c>
      <c r="CT146" s="8" t="s">
        <v>4482</v>
      </c>
    </row>
    <row r="147" spans="33:98" ht="13">
      <c r="AG147" s="496">
        <v>2204219711</v>
      </c>
      <c r="AH147" s="497">
        <v>22042197</v>
      </c>
      <c r="AI147" s="502" t="s">
        <v>4483</v>
      </c>
      <c r="AJ147" s="314"/>
      <c r="AK147" s="26" t="s">
        <v>4484</v>
      </c>
      <c r="AL147" t="s">
        <v>4485</v>
      </c>
      <c r="AM147" t="s">
        <v>1935</v>
      </c>
      <c r="AN147" s="8">
        <v>595</v>
      </c>
      <c r="AO147" s="4"/>
      <c r="AV147" s="3"/>
      <c r="AY147" s="3"/>
      <c r="BF147" s="313" t="s">
        <v>4486</v>
      </c>
      <c r="BG147" s="314" t="s">
        <v>4487</v>
      </c>
      <c r="BH147" s="314" t="s">
        <v>1803</v>
      </c>
      <c r="BI147" s="57">
        <v>68</v>
      </c>
      <c r="BJ147" s="57">
        <v>6</v>
      </c>
      <c r="BK147" s="316" t="s">
        <v>506</v>
      </c>
      <c r="BL147">
        <f t="shared" si="2"/>
        <v>4.08</v>
      </c>
      <c r="CD147" s="303" t="s">
        <v>4488</v>
      </c>
      <c r="CE147" s="298" t="s">
        <v>2833</v>
      </c>
      <c r="CF147" s="373" t="s">
        <v>1778</v>
      </c>
      <c r="CG147" s="57">
        <v>549</v>
      </c>
      <c r="CI147" s="4"/>
      <c r="CK147" s="4"/>
      <c r="CO147" s="26" t="s">
        <v>4489</v>
      </c>
      <c r="CP147" t="s">
        <v>4490</v>
      </c>
      <c r="CQ147" s="8" t="s">
        <v>4491</v>
      </c>
      <c r="CS147" s="26" t="s">
        <v>4492</v>
      </c>
      <c r="CT147" s="8" t="s">
        <v>4493</v>
      </c>
    </row>
    <row r="148" spans="33:98" ht="13">
      <c r="AG148" s="496">
        <v>2204219721</v>
      </c>
      <c r="AH148" s="497">
        <v>22042197</v>
      </c>
      <c r="AI148" s="502" t="s">
        <v>4494</v>
      </c>
      <c r="AJ148" s="314"/>
      <c r="AK148" s="26" t="s">
        <v>4495</v>
      </c>
      <c r="AL148" t="s">
        <v>4496</v>
      </c>
      <c r="AM148" t="s">
        <v>1935</v>
      </c>
      <c r="AN148" s="8">
        <v>601</v>
      </c>
      <c r="AO148" s="4"/>
      <c r="AV148" s="3"/>
      <c r="AY148" s="3"/>
      <c r="BF148" s="313" t="s">
        <v>4497</v>
      </c>
      <c r="BG148" s="314" t="s">
        <v>4487</v>
      </c>
      <c r="BH148" s="314" t="s">
        <v>1803</v>
      </c>
      <c r="BI148" s="57">
        <v>68</v>
      </c>
      <c r="BJ148" s="57">
        <v>12</v>
      </c>
      <c r="BK148" s="316" t="s">
        <v>1087</v>
      </c>
      <c r="BL148">
        <f t="shared" si="2"/>
        <v>8.16</v>
      </c>
      <c r="CD148" s="303" t="s">
        <v>4498</v>
      </c>
      <c r="CE148" s="57" t="s">
        <v>4499</v>
      </c>
      <c r="CF148" s="373" t="s">
        <v>1778</v>
      </c>
      <c r="CG148" s="57" t="s">
        <v>4499</v>
      </c>
      <c r="CI148" s="4"/>
      <c r="CK148" s="4"/>
      <c r="CO148" s="26" t="s">
        <v>4500</v>
      </c>
      <c r="CP148" t="s">
        <v>4501</v>
      </c>
      <c r="CQ148" s="8" t="s">
        <v>4502</v>
      </c>
      <c r="CS148" s="26" t="s">
        <v>4503</v>
      </c>
      <c r="CT148" s="8" t="s">
        <v>4504</v>
      </c>
    </row>
    <row r="149" spans="33:98" ht="13">
      <c r="AG149" s="496">
        <v>2204219811</v>
      </c>
      <c r="AH149" s="497">
        <v>22042198</v>
      </c>
      <c r="AI149" s="502" t="s">
        <v>4505</v>
      </c>
      <c r="AJ149" s="314"/>
      <c r="AK149" s="26" t="s">
        <v>4506</v>
      </c>
      <c r="AL149" t="s">
        <v>4507</v>
      </c>
      <c r="AM149" t="s">
        <v>1935</v>
      </c>
      <c r="AN149" s="8">
        <v>613</v>
      </c>
      <c r="AO149" s="4"/>
      <c r="AV149" s="3"/>
      <c r="AY149" s="3"/>
      <c r="BF149" s="313" t="s">
        <v>4508</v>
      </c>
      <c r="BG149" s="314" t="s">
        <v>4509</v>
      </c>
      <c r="BH149" s="315" t="s">
        <v>1803</v>
      </c>
      <c r="BI149" s="57">
        <v>70</v>
      </c>
      <c r="BJ149" s="57">
        <v>1</v>
      </c>
      <c r="BK149" s="316" t="s">
        <v>4510</v>
      </c>
      <c r="BL149">
        <f t="shared" si="2"/>
        <v>0.7</v>
      </c>
      <c r="CD149" s="303" t="s">
        <v>4511</v>
      </c>
      <c r="CE149" s="298" t="s">
        <v>2910</v>
      </c>
      <c r="CF149" s="373" t="s">
        <v>2910</v>
      </c>
      <c r="CG149" s="57">
        <v>550</v>
      </c>
      <c r="CI149" s="4"/>
      <c r="CK149" s="4"/>
      <c r="CO149" s="26" t="s">
        <v>4512</v>
      </c>
      <c r="CP149" t="s">
        <v>4513</v>
      </c>
      <c r="CQ149" s="8" t="s">
        <v>4514</v>
      </c>
      <c r="CS149" s="26" t="s">
        <v>4515</v>
      </c>
      <c r="CT149" s="8" t="s">
        <v>4516</v>
      </c>
    </row>
    <row r="150" spans="33:98" ht="13">
      <c r="AG150" s="496">
        <v>2204219821</v>
      </c>
      <c r="AH150" s="497">
        <v>22042198</v>
      </c>
      <c r="AI150" s="502" t="s">
        <v>4517</v>
      </c>
      <c r="AJ150" s="314"/>
      <c r="AK150" s="26" t="s">
        <v>4518</v>
      </c>
      <c r="AL150" t="s">
        <v>4519</v>
      </c>
      <c r="AM150" t="s">
        <v>1935</v>
      </c>
      <c r="AN150" s="8">
        <v>619</v>
      </c>
      <c r="AO150" s="4"/>
      <c r="AV150" s="3"/>
      <c r="AY150" s="3"/>
      <c r="BF150" s="313" t="s">
        <v>4520</v>
      </c>
      <c r="BG150" s="314" t="s">
        <v>4509</v>
      </c>
      <c r="BH150" s="315" t="s">
        <v>1803</v>
      </c>
      <c r="BI150" s="57">
        <v>70</v>
      </c>
      <c r="BJ150" s="57">
        <v>3</v>
      </c>
      <c r="BK150" s="316" t="s">
        <v>4521</v>
      </c>
      <c r="BL150">
        <f t="shared" si="2"/>
        <v>2.1</v>
      </c>
      <c r="CD150" s="303" t="s">
        <v>4522</v>
      </c>
      <c r="CE150" s="57" t="s">
        <v>3994</v>
      </c>
      <c r="CF150" s="373" t="s">
        <v>1778</v>
      </c>
      <c r="CG150" s="373" t="s">
        <v>1778</v>
      </c>
      <c r="CI150" s="4"/>
      <c r="CK150" s="4"/>
      <c r="CO150" s="26" t="s">
        <v>4523</v>
      </c>
      <c r="CP150" t="s">
        <v>4524</v>
      </c>
      <c r="CQ150" s="8" t="s">
        <v>4525</v>
      </c>
      <c r="CS150" s="26" t="s">
        <v>4526</v>
      </c>
      <c r="CT150" s="8" t="s">
        <v>4527</v>
      </c>
    </row>
    <row r="151" spans="33:98" ht="13">
      <c r="AG151" s="499" t="s">
        <v>4528</v>
      </c>
      <c r="AH151" s="497">
        <v>22042198</v>
      </c>
      <c r="AI151" s="502" t="s">
        <v>4529</v>
      </c>
      <c r="AJ151" s="314"/>
      <c r="AK151" s="26" t="s">
        <v>4530</v>
      </c>
      <c r="AL151" t="s">
        <v>4531</v>
      </c>
      <c r="AM151" t="s">
        <v>1935</v>
      </c>
      <c r="AN151" s="8">
        <v>675</v>
      </c>
      <c r="AO151" s="4"/>
      <c r="AV151" s="3"/>
      <c r="AY151" s="3"/>
      <c r="BF151" s="313" t="s">
        <v>4532</v>
      </c>
      <c r="BG151" s="314" t="s">
        <v>4509</v>
      </c>
      <c r="BH151" s="315" t="s">
        <v>1803</v>
      </c>
      <c r="BI151" s="57">
        <v>70</v>
      </c>
      <c r="BJ151" s="57">
        <v>4</v>
      </c>
      <c r="BK151" s="316" t="s">
        <v>4533</v>
      </c>
      <c r="BL151">
        <f t="shared" si="2"/>
        <v>2.8</v>
      </c>
      <c r="CD151" s="303" t="s">
        <v>4534</v>
      </c>
      <c r="CE151" s="298" t="s">
        <v>988</v>
      </c>
      <c r="CF151" s="373" t="s">
        <v>988</v>
      </c>
      <c r="CG151" s="57">
        <v>551</v>
      </c>
      <c r="CI151" s="4"/>
      <c r="CK151" s="4"/>
      <c r="CO151" s="26" t="s">
        <v>4535</v>
      </c>
      <c r="CP151" t="s">
        <v>4536</v>
      </c>
      <c r="CQ151" s="8" t="s">
        <v>4537</v>
      </c>
      <c r="CS151" s="26" t="s">
        <v>4538</v>
      </c>
      <c r="CT151" s="8" t="s">
        <v>4539</v>
      </c>
    </row>
    <row r="152" spans="33:98" ht="13">
      <c r="AG152" s="499" t="s">
        <v>4528</v>
      </c>
      <c r="AH152" s="497">
        <v>22042198</v>
      </c>
      <c r="AI152" s="502" t="s">
        <v>4540</v>
      </c>
      <c r="AJ152" s="314"/>
      <c r="AK152" s="26" t="s">
        <v>4541</v>
      </c>
      <c r="AL152" t="s">
        <v>4542</v>
      </c>
      <c r="AM152" t="s">
        <v>1935</v>
      </c>
      <c r="AN152" s="8">
        <v>669</v>
      </c>
      <c r="AO152" s="4"/>
      <c r="AV152" s="3"/>
      <c r="AY152" s="3"/>
      <c r="BF152" s="313" t="s">
        <v>4543</v>
      </c>
      <c r="BG152" s="314" t="s">
        <v>4509</v>
      </c>
      <c r="BH152" s="314" t="s">
        <v>1803</v>
      </c>
      <c r="BI152" s="57">
        <v>70</v>
      </c>
      <c r="BJ152" s="57">
        <v>6</v>
      </c>
      <c r="BK152" s="316" t="s">
        <v>878</v>
      </c>
      <c r="BL152">
        <f t="shared" si="2"/>
        <v>4.2</v>
      </c>
      <c r="CD152" s="303" t="s">
        <v>4544</v>
      </c>
      <c r="CE152" s="298" t="s">
        <v>3345</v>
      </c>
      <c r="CF152" s="373" t="s">
        <v>3345</v>
      </c>
      <c r="CG152" s="57">
        <v>552</v>
      </c>
      <c r="CI152" s="4"/>
      <c r="CK152" s="4"/>
      <c r="CO152" s="26" t="s">
        <v>4545</v>
      </c>
      <c r="CP152" t="s">
        <v>4546</v>
      </c>
      <c r="CQ152" s="8" t="s">
        <v>2592</v>
      </c>
      <c r="CS152" s="26" t="s">
        <v>4547</v>
      </c>
      <c r="CT152" s="8" t="s">
        <v>4548</v>
      </c>
    </row>
    <row r="153" spans="33:98" ht="13">
      <c r="AG153" s="499" t="s">
        <v>4549</v>
      </c>
      <c r="AH153" s="497">
        <v>22042279</v>
      </c>
      <c r="AI153" s="502" t="s">
        <v>4550</v>
      </c>
      <c r="AJ153" s="314"/>
      <c r="AK153" s="26" t="s">
        <v>4551</v>
      </c>
      <c r="AL153" t="s">
        <v>4552</v>
      </c>
      <c r="AM153" t="s">
        <v>1935</v>
      </c>
      <c r="AN153" s="8">
        <v>663</v>
      </c>
      <c r="AO153" s="4"/>
      <c r="AV153" s="3"/>
      <c r="AY153" s="3"/>
      <c r="BF153" s="313" t="s">
        <v>4553</v>
      </c>
      <c r="BG153" s="314" t="s">
        <v>4509</v>
      </c>
      <c r="BH153" s="315" t="s">
        <v>1803</v>
      </c>
      <c r="BI153" s="57">
        <v>70</v>
      </c>
      <c r="BJ153" s="57">
        <v>9</v>
      </c>
      <c r="BK153" s="316" t="s">
        <v>4554</v>
      </c>
      <c r="BL153">
        <f t="shared" si="2"/>
        <v>6.3</v>
      </c>
      <c r="CD153" s="303" t="s">
        <v>4555</v>
      </c>
      <c r="CE153" s="57" t="s">
        <v>4556</v>
      </c>
      <c r="CF153" s="373" t="s">
        <v>1778</v>
      </c>
      <c r="CG153" s="373" t="s">
        <v>1778</v>
      </c>
      <c r="CI153" s="4"/>
      <c r="CK153" s="4"/>
      <c r="CO153" s="26" t="s">
        <v>4557</v>
      </c>
      <c r="CP153" t="s">
        <v>4558</v>
      </c>
      <c r="CQ153" s="8" t="s">
        <v>4559</v>
      </c>
      <c r="CS153" s="26" t="s">
        <v>4560</v>
      </c>
      <c r="CT153" s="8" t="s">
        <v>4561</v>
      </c>
    </row>
    <row r="154" spans="33:98" ht="13">
      <c r="AG154" s="499" t="s">
        <v>4562</v>
      </c>
      <c r="AH154" s="497">
        <v>22042917</v>
      </c>
      <c r="AI154" s="502" t="s">
        <v>4563</v>
      </c>
      <c r="AJ154" s="314"/>
      <c r="AK154" s="26" t="s">
        <v>4564</v>
      </c>
      <c r="AL154" t="s">
        <v>4565</v>
      </c>
      <c r="AM154" t="s">
        <v>1935</v>
      </c>
      <c r="AN154" s="8">
        <v>657</v>
      </c>
      <c r="AO154" s="4"/>
      <c r="AV154" s="3"/>
      <c r="AY154" s="3"/>
      <c r="BF154" s="313" t="s">
        <v>4566</v>
      </c>
      <c r="BG154" s="314" t="s">
        <v>4509</v>
      </c>
      <c r="BH154" s="314" t="s">
        <v>1803</v>
      </c>
      <c r="BI154" s="57">
        <v>70</v>
      </c>
      <c r="BJ154" s="57">
        <v>12</v>
      </c>
      <c r="BK154" s="316" t="s">
        <v>551</v>
      </c>
      <c r="BL154">
        <f t="shared" si="2"/>
        <v>8.4</v>
      </c>
      <c r="CD154" s="303" t="s">
        <v>4567</v>
      </c>
      <c r="CE154" s="298" t="s">
        <v>407</v>
      </c>
      <c r="CF154" s="373" t="s">
        <v>1778</v>
      </c>
      <c r="CG154" s="373" t="s">
        <v>1778</v>
      </c>
      <c r="CI154" s="4"/>
      <c r="CK154" s="4"/>
      <c r="CO154" s="26" t="s">
        <v>4568</v>
      </c>
      <c r="CP154" t="s">
        <v>4569</v>
      </c>
      <c r="CQ154" s="8" t="s">
        <v>4570</v>
      </c>
      <c r="CS154" s="26" t="s">
        <v>4571</v>
      </c>
      <c r="CT154" s="8" t="s">
        <v>4572</v>
      </c>
    </row>
    <row r="155" spans="33:98" ht="13">
      <c r="AG155" s="499" t="s">
        <v>4573</v>
      </c>
      <c r="AH155" s="497">
        <v>22042918</v>
      </c>
      <c r="AI155" s="502" t="s">
        <v>4574</v>
      </c>
      <c r="AJ155" s="314"/>
      <c r="AK155" s="26" t="s">
        <v>4575</v>
      </c>
      <c r="AL155" t="s">
        <v>4576</v>
      </c>
      <c r="AM155" t="s">
        <v>1935</v>
      </c>
      <c r="AN155" s="8">
        <v>607</v>
      </c>
      <c r="AO155" s="4"/>
      <c r="AV155" s="3"/>
      <c r="AY155" s="3"/>
      <c r="BF155" s="313" t="s">
        <v>4577</v>
      </c>
      <c r="BG155" s="314" t="s">
        <v>4509</v>
      </c>
      <c r="BH155" s="315" t="s">
        <v>1803</v>
      </c>
      <c r="BI155" s="57">
        <v>70</v>
      </c>
      <c r="BJ155" s="57">
        <v>15</v>
      </c>
      <c r="BK155" s="316" t="s">
        <v>4578</v>
      </c>
      <c r="BL155">
        <f t="shared" si="2"/>
        <v>10.5</v>
      </c>
      <c r="CD155" s="303" t="s">
        <v>4579</v>
      </c>
      <c r="CE155" s="57" t="s">
        <v>4580</v>
      </c>
      <c r="CF155" s="373" t="s">
        <v>1778</v>
      </c>
      <c r="CG155" s="373" t="s">
        <v>1778</v>
      </c>
      <c r="CI155" s="4"/>
      <c r="CK155" s="4"/>
      <c r="CO155" s="26" t="s">
        <v>4581</v>
      </c>
      <c r="CP155" t="s">
        <v>4582</v>
      </c>
      <c r="CQ155" s="8" t="s">
        <v>4583</v>
      </c>
      <c r="CS155" s="26" t="s">
        <v>4584</v>
      </c>
      <c r="CT155" s="8" t="s">
        <v>4585</v>
      </c>
    </row>
    <row r="156" spans="33:98" ht="13">
      <c r="AG156" s="499" t="s">
        <v>4573</v>
      </c>
      <c r="AH156" s="497">
        <v>22042918</v>
      </c>
      <c r="AI156" s="502" t="s">
        <v>4586</v>
      </c>
      <c r="AJ156" s="314"/>
      <c r="AK156" s="26" t="s">
        <v>4587</v>
      </c>
      <c r="AL156" t="s">
        <v>4588</v>
      </c>
      <c r="AM156" t="s">
        <v>1935</v>
      </c>
      <c r="AN156" s="8">
        <v>598</v>
      </c>
      <c r="AO156" s="4"/>
      <c r="AV156" s="3"/>
      <c r="AY156" s="3"/>
      <c r="BF156" s="313" t="s">
        <v>4589</v>
      </c>
      <c r="BG156" s="314" t="s">
        <v>4509</v>
      </c>
      <c r="BH156" s="314" t="s">
        <v>1803</v>
      </c>
      <c r="BI156" s="57">
        <v>70</v>
      </c>
      <c r="BJ156" s="57">
        <v>240</v>
      </c>
      <c r="BK156" s="316" t="s">
        <v>3599</v>
      </c>
      <c r="BL156">
        <f t="shared" si="2"/>
        <v>168</v>
      </c>
      <c r="CD156" s="303" t="s">
        <v>4590</v>
      </c>
      <c r="CE156" s="57" t="s">
        <v>3828</v>
      </c>
      <c r="CF156" s="373" t="s">
        <v>1778</v>
      </c>
      <c r="CG156" s="373" t="s">
        <v>1778</v>
      </c>
      <c r="CO156" s="26" t="s">
        <v>4591</v>
      </c>
      <c r="CP156" t="s">
        <v>4592</v>
      </c>
      <c r="CQ156" s="8" t="s">
        <v>4593</v>
      </c>
      <c r="CS156" s="26" t="s">
        <v>4594</v>
      </c>
      <c r="CT156" s="8" t="s">
        <v>4595</v>
      </c>
    </row>
    <row r="157" spans="33:98" ht="13">
      <c r="AG157" s="499" t="s">
        <v>4596</v>
      </c>
      <c r="AH157" s="497">
        <v>22042942</v>
      </c>
      <c r="AI157" s="502" t="s">
        <v>4597</v>
      </c>
      <c r="AJ157" s="314"/>
      <c r="AK157" s="26" t="s">
        <v>4598</v>
      </c>
      <c r="AL157" t="s">
        <v>4599</v>
      </c>
      <c r="AM157" t="s">
        <v>1935</v>
      </c>
      <c r="AN157" s="8">
        <v>604</v>
      </c>
      <c r="AO157" s="4"/>
      <c r="AV157" s="3"/>
      <c r="AY157" s="3"/>
      <c r="BF157" s="313" t="s">
        <v>4600</v>
      </c>
      <c r="BG157" s="314" t="s">
        <v>4601</v>
      </c>
      <c r="BH157" s="315" t="s">
        <v>1803</v>
      </c>
      <c r="BI157" s="57">
        <v>72</v>
      </c>
      <c r="BJ157" s="57">
        <v>3</v>
      </c>
      <c r="BK157" s="316" t="s">
        <v>4602</v>
      </c>
      <c r="BL157">
        <f t="shared" si="2"/>
        <v>2.16</v>
      </c>
      <c r="CD157" s="303" t="s">
        <v>4603</v>
      </c>
      <c r="CE157" s="298" t="s">
        <v>4604</v>
      </c>
      <c r="CF157" s="373" t="s">
        <v>1778</v>
      </c>
      <c r="CG157" s="373" t="s">
        <v>1778</v>
      </c>
      <c r="CI157" s="4"/>
      <c r="CK157" s="4"/>
      <c r="CO157" s="26" t="s">
        <v>4605</v>
      </c>
      <c r="CP157" t="s">
        <v>4606</v>
      </c>
      <c r="CQ157" s="8" t="s">
        <v>2642</v>
      </c>
      <c r="CS157" s="26" t="s">
        <v>4607</v>
      </c>
      <c r="CT157" s="8" t="s">
        <v>4608</v>
      </c>
    </row>
    <row r="158" spans="33:98" ht="13">
      <c r="AG158" s="499" t="s">
        <v>4609</v>
      </c>
      <c r="AH158" s="497">
        <v>22042943</v>
      </c>
      <c r="AI158" s="502" t="s">
        <v>4610</v>
      </c>
      <c r="AJ158" s="314"/>
      <c r="AK158" s="26" t="s">
        <v>4611</v>
      </c>
      <c r="AL158" t="s">
        <v>4612</v>
      </c>
      <c r="AM158" t="s">
        <v>1935</v>
      </c>
      <c r="AN158" s="8">
        <v>616</v>
      </c>
      <c r="AO158" s="4"/>
      <c r="AV158" s="3"/>
      <c r="AY158" s="3"/>
      <c r="BF158" s="313" t="s">
        <v>4613</v>
      </c>
      <c r="BG158" s="314" t="s">
        <v>4601</v>
      </c>
      <c r="BH158" s="315" t="s">
        <v>1803</v>
      </c>
      <c r="BI158" s="57">
        <v>72</v>
      </c>
      <c r="BJ158" s="57">
        <v>4</v>
      </c>
      <c r="BK158" s="316" t="s">
        <v>4614</v>
      </c>
      <c r="BL158">
        <f t="shared" si="2"/>
        <v>2.88</v>
      </c>
      <c r="CD158" s="303" t="s">
        <v>4615</v>
      </c>
      <c r="CE158" s="57" t="s">
        <v>3310</v>
      </c>
      <c r="CF158" s="57" t="s">
        <v>3310</v>
      </c>
      <c r="CG158" s="57">
        <v>553</v>
      </c>
      <c r="CI158" s="4"/>
      <c r="CK158" s="4"/>
      <c r="CO158" s="26" t="s">
        <v>4616</v>
      </c>
      <c r="CP158" t="s">
        <v>4617</v>
      </c>
      <c r="CQ158" s="8" t="s">
        <v>4618</v>
      </c>
      <c r="CS158" s="26" t="s">
        <v>4619</v>
      </c>
      <c r="CT158" s="8" t="s">
        <v>4620</v>
      </c>
    </row>
    <row r="159" spans="33:98" ht="13">
      <c r="AG159" s="499" t="s">
        <v>4621</v>
      </c>
      <c r="AH159" s="497">
        <v>22042944</v>
      </c>
      <c r="AI159" s="502" t="s">
        <v>4622</v>
      </c>
      <c r="AJ159" s="314"/>
      <c r="AK159" s="26" t="s">
        <v>4623</v>
      </c>
      <c r="AL159" t="s">
        <v>4624</v>
      </c>
      <c r="AM159" t="s">
        <v>1935</v>
      </c>
      <c r="AN159" s="8">
        <v>622</v>
      </c>
      <c r="AO159" s="4"/>
      <c r="AV159" s="3"/>
      <c r="AY159" s="3"/>
      <c r="BF159" s="313" t="s">
        <v>4625</v>
      </c>
      <c r="BG159" s="314" t="s">
        <v>4626</v>
      </c>
      <c r="BH159" s="315" t="s">
        <v>1803</v>
      </c>
      <c r="BI159" s="57">
        <v>72</v>
      </c>
      <c r="BJ159" s="57">
        <v>4</v>
      </c>
      <c r="BK159" s="316" t="s">
        <v>397</v>
      </c>
      <c r="BL159">
        <f t="shared" si="2"/>
        <v>2.88</v>
      </c>
      <c r="CD159" s="303" t="s">
        <v>4627</v>
      </c>
      <c r="CE159" s="298" t="s">
        <v>4628</v>
      </c>
      <c r="CF159" s="373" t="s">
        <v>1778</v>
      </c>
      <c r="CG159" s="373" t="s">
        <v>1778</v>
      </c>
      <c r="CO159" s="26" t="s">
        <v>4629</v>
      </c>
      <c r="CP159" t="s">
        <v>4630</v>
      </c>
      <c r="CQ159" s="8" t="s">
        <v>4631</v>
      </c>
      <c r="CS159" s="26" t="s">
        <v>4619</v>
      </c>
      <c r="CT159" s="8" t="s">
        <v>4632</v>
      </c>
    </row>
    <row r="160" spans="33:98" ht="13">
      <c r="AG160" s="499" t="s">
        <v>4633</v>
      </c>
      <c r="AH160" s="497">
        <v>22042946</v>
      </c>
      <c r="AI160" s="502" t="s">
        <v>4634</v>
      </c>
      <c r="AJ160" s="314"/>
      <c r="AK160" s="26" t="s">
        <v>4635</v>
      </c>
      <c r="AL160" t="s">
        <v>4636</v>
      </c>
      <c r="AM160" t="s">
        <v>1935</v>
      </c>
      <c r="AN160" s="8">
        <v>678</v>
      </c>
      <c r="AO160" s="4"/>
      <c r="AV160" s="3"/>
      <c r="AY160" s="3"/>
      <c r="BF160" s="313" t="s">
        <v>4637</v>
      </c>
      <c r="BG160" s="314" t="s">
        <v>4601</v>
      </c>
      <c r="BH160" s="315" t="s">
        <v>1803</v>
      </c>
      <c r="BI160" s="57">
        <v>72</v>
      </c>
      <c r="BJ160" s="57">
        <v>6</v>
      </c>
      <c r="BK160" s="316" t="s">
        <v>4638</v>
      </c>
      <c r="BL160">
        <f t="shared" si="2"/>
        <v>4.32</v>
      </c>
      <c r="CD160" s="303" t="s">
        <v>4639</v>
      </c>
      <c r="CE160" s="57" t="s">
        <v>959</v>
      </c>
      <c r="CF160" s="373" t="s">
        <v>1778</v>
      </c>
      <c r="CG160" s="373" t="s">
        <v>1778</v>
      </c>
      <c r="CO160" s="26" t="s">
        <v>4640</v>
      </c>
      <c r="CP160" t="s">
        <v>4641</v>
      </c>
      <c r="CQ160" s="8" t="s">
        <v>4642</v>
      </c>
      <c r="CS160" s="26" t="s">
        <v>4643</v>
      </c>
      <c r="CT160" s="8" t="s">
        <v>4644</v>
      </c>
    </row>
    <row r="161" spans="33:98" ht="13">
      <c r="AG161" s="499" t="s">
        <v>4645</v>
      </c>
      <c r="AH161" s="497">
        <v>22042947</v>
      </c>
      <c r="AI161" s="502" t="s">
        <v>4646</v>
      </c>
      <c r="AJ161" s="314"/>
      <c r="AK161" s="26" t="s">
        <v>4647</v>
      </c>
      <c r="AL161" t="s">
        <v>4648</v>
      </c>
      <c r="AM161" t="s">
        <v>1935</v>
      </c>
      <c r="AN161" s="8">
        <v>672</v>
      </c>
      <c r="AO161" s="4"/>
      <c r="AV161" s="3"/>
      <c r="AY161" s="3"/>
      <c r="BF161" s="313" t="s">
        <v>4649</v>
      </c>
      <c r="BG161" s="314" t="s">
        <v>4626</v>
      </c>
      <c r="BH161" s="315" t="s">
        <v>1803</v>
      </c>
      <c r="BI161" s="57">
        <v>72</v>
      </c>
      <c r="BJ161" s="57">
        <v>6</v>
      </c>
      <c r="BK161" s="316" t="s">
        <v>4650</v>
      </c>
      <c r="BL161">
        <f t="shared" si="2"/>
        <v>4.32</v>
      </c>
      <c r="CD161" s="303" t="s">
        <v>4651</v>
      </c>
      <c r="CE161" s="298" t="s">
        <v>951</v>
      </c>
      <c r="CF161" s="373" t="s">
        <v>4652</v>
      </c>
      <c r="CG161" s="373" t="s">
        <v>1778</v>
      </c>
      <c r="CI161" s="4"/>
      <c r="CK161" s="4"/>
      <c r="CO161" s="26" t="s">
        <v>4653</v>
      </c>
      <c r="CP161" t="s">
        <v>4654</v>
      </c>
      <c r="CQ161" s="8" t="s">
        <v>3673</v>
      </c>
      <c r="CS161" s="26" t="s">
        <v>4643</v>
      </c>
      <c r="CT161" s="8" t="s">
        <v>4655</v>
      </c>
    </row>
    <row r="162" spans="33:98" ht="13">
      <c r="AG162" s="499" t="s">
        <v>4656</v>
      </c>
      <c r="AH162" s="497">
        <v>22042948</v>
      </c>
      <c r="AI162" s="502" t="s">
        <v>4657</v>
      </c>
      <c r="AJ162" s="314"/>
      <c r="AK162" s="26" t="s">
        <v>4658</v>
      </c>
      <c r="AL162" t="s">
        <v>4659</v>
      </c>
      <c r="AM162" t="s">
        <v>1935</v>
      </c>
      <c r="AN162" s="8">
        <v>666</v>
      </c>
      <c r="AO162" s="4"/>
      <c r="AV162" s="3"/>
      <c r="AY162" s="3"/>
      <c r="BF162" s="313" t="s">
        <v>4660</v>
      </c>
      <c r="BG162" s="314" t="s">
        <v>4601</v>
      </c>
      <c r="BH162" s="315" t="s">
        <v>1803</v>
      </c>
      <c r="BI162" s="57">
        <v>72</v>
      </c>
      <c r="BJ162" s="57">
        <v>8</v>
      </c>
      <c r="BK162" s="316" t="s">
        <v>4661</v>
      </c>
      <c r="BL162">
        <f t="shared" si="2"/>
        <v>5.76</v>
      </c>
      <c r="CD162" s="303" t="s">
        <v>4662</v>
      </c>
      <c r="CE162" s="298" t="s">
        <v>3598</v>
      </c>
      <c r="CF162" s="373" t="s">
        <v>4663</v>
      </c>
      <c r="CG162" s="57">
        <v>617</v>
      </c>
      <c r="CI162" s="4"/>
      <c r="CK162" s="4"/>
      <c r="CO162" s="26" t="s">
        <v>4664</v>
      </c>
      <c r="CP162" t="s">
        <v>4665</v>
      </c>
      <c r="CQ162" s="8" t="s">
        <v>4666</v>
      </c>
      <c r="CS162" s="26" t="s">
        <v>4667</v>
      </c>
      <c r="CT162" s="8" t="s">
        <v>4668</v>
      </c>
    </row>
    <row r="163" spans="33:98" ht="13">
      <c r="AG163" s="496">
        <v>2204295890</v>
      </c>
      <c r="AH163" s="497">
        <v>22042958</v>
      </c>
      <c r="AI163" s="502" t="s">
        <v>4669</v>
      </c>
      <c r="AJ163" s="314"/>
      <c r="AK163" s="26" t="s">
        <v>4670</v>
      </c>
      <c r="AL163" t="s">
        <v>4671</v>
      </c>
      <c r="AM163" t="s">
        <v>1935</v>
      </c>
      <c r="AN163" s="8">
        <v>660</v>
      </c>
      <c r="AO163" s="4"/>
      <c r="AV163" s="3"/>
      <c r="AY163" s="3"/>
      <c r="BF163" s="313" t="s">
        <v>4672</v>
      </c>
      <c r="BG163" s="314" t="s">
        <v>4601</v>
      </c>
      <c r="BH163" s="315" t="s">
        <v>1803</v>
      </c>
      <c r="BI163" s="57">
        <v>72</v>
      </c>
      <c r="BJ163" s="57">
        <v>12</v>
      </c>
      <c r="BK163" s="316" t="s">
        <v>4673</v>
      </c>
      <c r="BL163">
        <f t="shared" si="2"/>
        <v>8.64</v>
      </c>
      <c r="CD163" s="303" t="s">
        <v>4674</v>
      </c>
      <c r="CE163" s="57" t="s">
        <v>2776</v>
      </c>
      <c r="CF163" s="57" t="s">
        <v>2776</v>
      </c>
      <c r="CG163" s="57">
        <v>554</v>
      </c>
      <c r="CI163" s="4"/>
      <c r="CK163" s="4"/>
      <c r="CO163" s="26" t="s">
        <v>4675</v>
      </c>
      <c r="CP163" t="s">
        <v>4676</v>
      </c>
      <c r="CQ163" s="8" t="s">
        <v>4677</v>
      </c>
      <c r="CS163" s="26" t="s">
        <v>4678</v>
      </c>
      <c r="CT163" s="8" t="s">
        <v>4679</v>
      </c>
    </row>
    <row r="164" spans="33:98" ht="13">
      <c r="AG164" s="499" t="s">
        <v>4680</v>
      </c>
      <c r="AH164" s="497">
        <v>22042958</v>
      </c>
      <c r="AI164" s="502" t="s">
        <v>4681</v>
      </c>
      <c r="AJ164" s="314"/>
      <c r="AK164" s="26" t="s">
        <v>4682</v>
      </c>
      <c r="AL164" t="s">
        <v>4683</v>
      </c>
      <c r="AM164" t="s">
        <v>1935</v>
      </c>
      <c r="AN164" s="8">
        <v>610</v>
      </c>
      <c r="AO164" s="4"/>
      <c r="AV164" s="3"/>
      <c r="AY164" s="3"/>
      <c r="BF164" s="313" t="s">
        <v>4684</v>
      </c>
      <c r="BG164" s="314" t="s">
        <v>4626</v>
      </c>
      <c r="BH164" s="315" t="s">
        <v>1803</v>
      </c>
      <c r="BI164" s="57">
        <v>72</v>
      </c>
      <c r="BJ164" s="57">
        <v>12</v>
      </c>
      <c r="BK164" s="316" t="s">
        <v>4685</v>
      </c>
      <c r="BL164">
        <f t="shared" si="2"/>
        <v>8.64</v>
      </c>
      <c r="CD164" s="303" t="s">
        <v>4686</v>
      </c>
      <c r="CE164" s="298" t="s">
        <v>2571</v>
      </c>
      <c r="CF164" s="373" t="s">
        <v>2571</v>
      </c>
      <c r="CG164" s="57">
        <v>555</v>
      </c>
      <c r="CI164" s="4"/>
      <c r="CK164" s="4"/>
      <c r="CO164" s="26" t="s">
        <v>4675</v>
      </c>
      <c r="CP164" t="s">
        <v>4676</v>
      </c>
      <c r="CQ164" s="8" t="s">
        <v>4687</v>
      </c>
      <c r="CS164" s="26" t="s">
        <v>4667</v>
      </c>
      <c r="CT164" s="8" t="s">
        <v>4688</v>
      </c>
    </row>
    <row r="165" spans="33:98" ht="13">
      <c r="AG165" s="499" t="s">
        <v>4689</v>
      </c>
      <c r="AH165" s="497">
        <v>22042965</v>
      </c>
      <c r="AI165" s="502" t="s">
        <v>4690</v>
      </c>
      <c r="AJ165" s="314"/>
      <c r="AK165" s="26" t="s">
        <v>4691</v>
      </c>
      <c r="AL165" t="s">
        <v>1016</v>
      </c>
      <c r="AM165" t="s">
        <v>1935</v>
      </c>
      <c r="AN165" s="8" t="s">
        <v>4692</v>
      </c>
      <c r="AO165" s="4"/>
      <c r="AV165" s="3"/>
      <c r="AY165" s="3"/>
      <c r="BF165" s="313" t="s">
        <v>4693</v>
      </c>
      <c r="BG165" s="314" t="s">
        <v>4694</v>
      </c>
      <c r="BH165" s="315" t="s">
        <v>1803</v>
      </c>
      <c r="BI165" s="57">
        <v>74</v>
      </c>
      <c r="BJ165" s="57">
        <v>6</v>
      </c>
      <c r="BK165" s="316" t="s">
        <v>4695</v>
      </c>
      <c r="BL165">
        <f t="shared" si="2"/>
        <v>4.4400000000000004</v>
      </c>
      <c r="CD165" s="303" t="s">
        <v>4696</v>
      </c>
      <c r="CE165" s="57" t="s">
        <v>3426</v>
      </c>
      <c r="CF165" s="57" t="s">
        <v>4697</v>
      </c>
      <c r="CG165" s="373" t="s">
        <v>1778</v>
      </c>
      <c r="CI165" s="4"/>
      <c r="CK165" s="4"/>
      <c r="CO165" s="26" t="s">
        <v>4698</v>
      </c>
      <c r="CP165" t="s">
        <v>4699</v>
      </c>
      <c r="CQ165" s="8" t="s">
        <v>4700</v>
      </c>
      <c r="CS165" s="26" t="s">
        <v>4701</v>
      </c>
      <c r="CT165" s="8" t="s">
        <v>4702</v>
      </c>
    </row>
    <row r="166" spans="33:98" ht="13">
      <c r="AG166" s="499" t="s">
        <v>4703</v>
      </c>
      <c r="AH166" s="497">
        <v>22042975</v>
      </c>
      <c r="AI166" s="502" t="s">
        <v>4704</v>
      </c>
      <c r="AJ166" s="314"/>
      <c r="AK166" s="26" t="s">
        <v>4705</v>
      </c>
      <c r="AL166" t="s">
        <v>894</v>
      </c>
      <c r="AM166" t="s">
        <v>1935</v>
      </c>
      <c r="AN166" s="8" t="s">
        <v>1002</v>
      </c>
      <c r="AO166" s="4"/>
      <c r="AV166" s="3"/>
      <c r="AY166" s="3"/>
      <c r="BF166" s="313" t="s">
        <v>4706</v>
      </c>
      <c r="BG166" s="314" t="s">
        <v>4707</v>
      </c>
      <c r="BH166" s="314" t="s">
        <v>1803</v>
      </c>
      <c r="BI166" s="57">
        <v>75</v>
      </c>
      <c r="BJ166" s="57">
        <v>1</v>
      </c>
      <c r="BK166" s="316" t="s">
        <v>3363</v>
      </c>
      <c r="BL166">
        <f t="shared" si="2"/>
        <v>0.75</v>
      </c>
      <c r="CD166" s="303" t="s">
        <v>4708</v>
      </c>
      <c r="CE166" s="298" t="s">
        <v>3815</v>
      </c>
      <c r="CF166" s="373" t="s">
        <v>3815</v>
      </c>
      <c r="CG166" s="57">
        <v>556</v>
      </c>
      <c r="CI166" s="4"/>
      <c r="CK166" s="4"/>
      <c r="CO166" s="26" t="s">
        <v>4698</v>
      </c>
      <c r="CP166" t="s">
        <v>4699</v>
      </c>
      <c r="CQ166" s="8" t="s">
        <v>1967</v>
      </c>
      <c r="CS166" s="26" t="s">
        <v>4701</v>
      </c>
      <c r="CT166" s="8" t="s">
        <v>4709</v>
      </c>
    </row>
    <row r="167" spans="33:98" ht="13">
      <c r="AG167" s="499" t="s">
        <v>4710</v>
      </c>
      <c r="AH167" s="497">
        <v>22042978</v>
      </c>
      <c r="AI167" s="502" t="s">
        <v>4711</v>
      </c>
      <c r="AJ167" s="314"/>
      <c r="AK167" s="26" t="s">
        <v>2628</v>
      </c>
      <c r="AL167" t="s">
        <v>2629</v>
      </c>
      <c r="AM167" t="s">
        <v>1935</v>
      </c>
      <c r="AN167" s="8" t="s">
        <v>3122</v>
      </c>
      <c r="AO167" s="4"/>
      <c r="AV167" s="3"/>
      <c r="AY167" s="3"/>
      <c r="BF167" s="313" t="s">
        <v>4712</v>
      </c>
      <c r="BG167" s="314" t="s">
        <v>4707</v>
      </c>
      <c r="BH167" s="315" t="s">
        <v>1803</v>
      </c>
      <c r="BI167" s="57">
        <v>75</v>
      </c>
      <c r="BJ167" s="57">
        <v>1</v>
      </c>
      <c r="BK167" s="316" t="s">
        <v>4713</v>
      </c>
      <c r="BL167">
        <f t="shared" si="2"/>
        <v>0.75</v>
      </c>
      <c r="CD167" s="303" t="s">
        <v>4714</v>
      </c>
      <c r="CE167" s="298" t="s">
        <v>3272</v>
      </c>
      <c r="CF167" s="373" t="s">
        <v>1778</v>
      </c>
      <c r="CG167" s="373" t="s">
        <v>1778</v>
      </c>
      <c r="CO167" s="26" t="s">
        <v>4715</v>
      </c>
      <c r="CP167" t="s">
        <v>4716</v>
      </c>
      <c r="CQ167" s="8" t="s">
        <v>2668</v>
      </c>
      <c r="CS167" s="26" t="s">
        <v>4717</v>
      </c>
      <c r="CT167" s="8" t="s">
        <v>4718</v>
      </c>
    </row>
    <row r="168" spans="33:98" ht="13">
      <c r="AG168" s="496">
        <v>2204297910</v>
      </c>
      <c r="AH168" s="497">
        <v>22042979</v>
      </c>
      <c r="AI168" s="502" t="s">
        <v>4719</v>
      </c>
      <c r="AJ168" s="314"/>
      <c r="AK168" s="26" t="s">
        <v>4720</v>
      </c>
      <c r="AL168" t="s">
        <v>4721</v>
      </c>
      <c r="AM168" t="s">
        <v>1935</v>
      </c>
      <c r="AN168" s="8">
        <v>594</v>
      </c>
      <c r="AO168" s="4"/>
      <c r="AV168" s="3"/>
      <c r="AY168" s="3"/>
      <c r="BF168" s="313" t="s">
        <v>4722</v>
      </c>
      <c r="BG168" s="314" t="s">
        <v>4707</v>
      </c>
      <c r="BH168" s="315" t="s">
        <v>1803</v>
      </c>
      <c r="BI168" s="57">
        <v>75</v>
      </c>
      <c r="BJ168" s="57">
        <v>2</v>
      </c>
      <c r="BK168" s="316" t="s">
        <v>1048</v>
      </c>
      <c r="BL168">
        <f t="shared" si="2"/>
        <v>1.5</v>
      </c>
      <c r="CD168" s="303" t="s">
        <v>4723</v>
      </c>
      <c r="CE168" s="298" t="s">
        <v>4724</v>
      </c>
      <c r="CF168" s="373" t="s">
        <v>1778</v>
      </c>
      <c r="CG168" s="373" t="s">
        <v>1778</v>
      </c>
      <c r="CI168" s="4"/>
      <c r="CK168" s="4"/>
      <c r="CO168" s="26" t="s">
        <v>4725</v>
      </c>
      <c r="CP168" t="s">
        <v>4726</v>
      </c>
      <c r="CQ168" s="8" t="s">
        <v>2694</v>
      </c>
      <c r="CS168" s="26" t="s">
        <v>4727</v>
      </c>
      <c r="CT168" s="8" t="s">
        <v>4728</v>
      </c>
    </row>
    <row r="169" spans="33:98" ht="13">
      <c r="AG169" s="496">
        <v>2204298010</v>
      </c>
      <c r="AH169" s="497">
        <v>22042980</v>
      </c>
      <c r="AI169" s="502" t="s">
        <v>4729</v>
      </c>
      <c r="AJ169" s="314"/>
      <c r="AK169" s="26" t="s">
        <v>4730</v>
      </c>
      <c r="AL169" t="s">
        <v>4731</v>
      </c>
      <c r="AM169" t="s">
        <v>1935</v>
      </c>
      <c r="AN169" s="8">
        <v>600</v>
      </c>
      <c r="AO169" s="4"/>
      <c r="AV169" s="3"/>
      <c r="AY169" s="3"/>
      <c r="BF169" s="313" t="s">
        <v>4732</v>
      </c>
      <c r="BG169" s="314" t="s">
        <v>4707</v>
      </c>
      <c r="BH169" s="314" t="s">
        <v>1803</v>
      </c>
      <c r="BI169" s="57">
        <v>75</v>
      </c>
      <c r="BJ169" s="57">
        <v>3</v>
      </c>
      <c r="BK169" s="316" t="s">
        <v>3672</v>
      </c>
      <c r="BL169">
        <f t="shared" si="2"/>
        <v>2.25</v>
      </c>
      <c r="CD169" s="303" t="s">
        <v>4733</v>
      </c>
      <c r="CE169" s="57" t="s">
        <v>4734</v>
      </c>
      <c r="CF169" s="57" t="s">
        <v>4735</v>
      </c>
      <c r="CG169" s="57">
        <v>614</v>
      </c>
      <c r="CI169" s="4"/>
      <c r="CK169" s="4"/>
      <c r="CO169" s="26" t="s">
        <v>4725</v>
      </c>
      <c r="CP169" t="s">
        <v>4726</v>
      </c>
      <c r="CQ169" s="8" t="s">
        <v>4736</v>
      </c>
      <c r="CS169" s="26" t="s">
        <v>4737</v>
      </c>
      <c r="CT169" s="8" t="s">
        <v>4738</v>
      </c>
    </row>
    <row r="170" spans="33:98" ht="13">
      <c r="AG170" s="499" t="s">
        <v>4739</v>
      </c>
      <c r="AH170" s="497">
        <v>22042981</v>
      </c>
      <c r="AI170" s="502" t="s">
        <v>4740</v>
      </c>
      <c r="AJ170" s="314"/>
      <c r="AK170" s="26" t="s">
        <v>4741</v>
      </c>
      <c r="AL170" t="s">
        <v>4742</v>
      </c>
      <c r="AM170" t="s">
        <v>1935</v>
      </c>
      <c r="AN170" s="8">
        <v>612</v>
      </c>
      <c r="AO170" s="4"/>
      <c r="AV170" s="3"/>
      <c r="AY170" s="3"/>
      <c r="BF170" s="313" t="s">
        <v>4743</v>
      </c>
      <c r="BG170" s="314" t="s">
        <v>4707</v>
      </c>
      <c r="BH170" s="315" t="s">
        <v>1803</v>
      </c>
      <c r="BI170" s="57">
        <v>75</v>
      </c>
      <c r="BJ170" s="57">
        <v>3</v>
      </c>
      <c r="BK170" s="316" t="s">
        <v>3879</v>
      </c>
      <c r="BL170">
        <f t="shared" si="2"/>
        <v>2.25</v>
      </c>
      <c r="CD170" s="303" t="s">
        <v>4744</v>
      </c>
      <c r="CE170" s="298" t="s">
        <v>3260</v>
      </c>
      <c r="CF170" s="373" t="s">
        <v>3260</v>
      </c>
      <c r="CG170" s="57">
        <v>557</v>
      </c>
      <c r="CI170" s="4"/>
      <c r="CK170" s="4"/>
      <c r="CO170" s="26" t="s">
        <v>4725</v>
      </c>
      <c r="CP170" t="s">
        <v>4726</v>
      </c>
      <c r="CQ170" s="8" t="s">
        <v>4745</v>
      </c>
      <c r="CS170" s="26" t="s">
        <v>4746</v>
      </c>
      <c r="CT170" s="8" t="s">
        <v>4747</v>
      </c>
    </row>
    <row r="171" spans="33:98" ht="13">
      <c r="AG171" s="499" t="s">
        <v>4748</v>
      </c>
      <c r="AH171" s="497">
        <v>22042982</v>
      </c>
      <c r="AI171" s="502" t="s">
        <v>4749</v>
      </c>
      <c r="AJ171" s="314"/>
      <c r="AK171" s="26" t="s">
        <v>4750</v>
      </c>
      <c r="AL171" t="s">
        <v>4751</v>
      </c>
      <c r="AM171" t="s">
        <v>1935</v>
      </c>
      <c r="AN171" s="8">
        <v>618</v>
      </c>
      <c r="AO171" s="4"/>
      <c r="AV171" s="3"/>
      <c r="AY171" s="3"/>
      <c r="BF171" s="313" t="s">
        <v>4752</v>
      </c>
      <c r="BG171" s="314" t="s">
        <v>4707</v>
      </c>
      <c r="BH171" s="315" t="s">
        <v>1803</v>
      </c>
      <c r="BI171" s="57">
        <v>75</v>
      </c>
      <c r="BJ171" s="57">
        <v>4</v>
      </c>
      <c r="BK171" s="316" t="s">
        <v>4753</v>
      </c>
      <c r="BL171">
        <f t="shared" si="2"/>
        <v>3</v>
      </c>
      <c r="CD171" s="303" t="s">
        <v>4754</v>
      </c>
      <c r="CE171" s="57" t="s">
        <v>3728</v>
      </c>
      <c r="CF171" s="57" t="s">
        <v>3728</v>
      </c>
      <c r="CG171" s="57">
        <v>558</v>
      </c>
      <c r="CI171" s="4"/>
      <c r="CK171" s="4"/>
      <c r="CO171" s="26" t="s">
        <v>4755</v>
      </c>
      <c r="CP171" t="s">
        <v>4756</v>
      </c>
      <c r="CQ171" s="8" t="s">
        <v>2672</v>
      </c>
      <c r="CS171" s="26" t="s">
        <v>4757</v>
      </c>
      <c r="CT171" s="8" t="s">
        <v>4758</v>
      </c>
    </row>
    <row r="172" spans="33:98" ht="13">
      <c r="AG172" s="496">
        <v>2204298310</v>
      </c>
      <c r="AH172" s="497">
        <v>22042983</v>
      </c>
      <c r="AI172" s="502" t="s">
        <v>4759</v>
      </c>
      <c r="AJ172" s="314"/>
      <c r="AK172" s="26" t="s">
        <v>4760</v>
      </c>
      <c r="AL172" t="s">
        <v>4761</v>
      </c>
      <c r="AM172" t="s">
        <v>1935</v>
      </c>
      <c r="AN172" s="8">
        <v>674</v>
      </c>
      <c r="AO172" s="4"/>
      <c r="AV172" s="3"/>
      <c r="AY172" s="3"/>
      <c r="BF172" s="313" t="s">
        <v>4762</v>
      </c>
      <c r="BG172" s="314" t="s">
        <v>4707</v>
      </c>
      <c r="BH172" s="314" t="s">
        <v>1803</v>
      </c>
      <c r="BI172" s="57">
        <v>75</v>
      </c>
      <c r="BJ172" s="57">
        <v>6</v>
      </c>
      <c r="BK172" s="316" t="s">
        <v>1099</v>
      </c>
      <c r="BL172">
        <f t="shared" si="2"/>
        <v>4.5</v>
      </c>
      <c r="CD172" s="303" t="s">
        <v>4763</v>
      </c>
      <c r="CE172" s="298" t="s">
        <v>3242</v>
      </c>
      <c r="CF172" s="373" t="s">
        <v>3242</v>
      </c>
      <c r="CG172" s="57">
        <v>559</v>
      </c>
      <c r="CO172" s="26" t="s">
        <v>4764</v>
      </c>
      <c r="CP172" t="s">
        <v>4765</v>
      </c>
      <c r="CQ172" s="8" t="s">
        <v>4766</v>
      </c>
      <c r="CS172" s="26" t="s">
        <v>4767</v>
      </c>
      <c r="CT172" s="8" t="s">
        <v>4768</v>
      </c>
    </row>
    <row r="173" spans="33:98" ht="13">
      <c r="AG173" s="499" t="s">
        <v>4769</v>
      </c>
      <c r="AH173" s="497">
        <v>22042984</v>
      </c>
      <c r="AI173" s="502" t="s">
        <v>4770</v>
      </c>
      <c r="AJ173" s="314"/>
      <c r="AK173" s="26" t="s">
        <v>4771</v>
      </c>
      <c r="AL173" t="s">
        <v>4772</v>
      </c>
      <c r="AM173" t="s">
        <v>1935</v>
      </c>
      <c r="AN173" s="8">
        <v>668</v>
      </c>
      <c r="AO173" s="4"/>
      <c r="AV173" s="3"/>
      <c r="AY173" s="3"/>
      <c r="BF173" s="313" t="s">
        <v>4773</v>
      </c>
      <c r="BG173" s="314" t="s">
        <v>4707</v>
      </c>
      <c r="BH173" s="315" t="s">
        <v>1803</v>
      </c>
      <c r="BI173" s="57">
        <v>75</v>
      </c>
      <c r="BJ173" s="57">
        <v>8</v>
      </c>
      <c r="BK173" s="316" t="s">
        <v>4774</v>
      </c>
      <c r="BL173">
        <f t="shared" si="2"/>
        <v>6</v>
      </c>
      <c r="CD173" s="303" t="s">
        <v>4775</v>
      </c>
      <c r="CE173" s="298" t="s">
        <v>3360</v>
      </c>
      <c r="CF173" s="373" t="s">
        <v>3360</v>
      </c>
      <c r="CG173" s="57">
        <v>720</v>
      </c>
      <c r="CI173" s="4"/>
      <c r="CK173" s="4"/>
      <c r="CO173" s="26" t="s">
        <v>4776</v>
      </c>
      <c r="CP173" t="s">
        <v>4777</v>
      </c>
      <c r="CQ173" s="8" t="s">
        <v>4778</v>
      </c>
      <c r="CS173" s="26" t="s">
        <v>4779</v>
      </c>
      <c r="CT173" s="8" t="s">
        <v>4780</v>
      </c>
    </row>
    <row r="174" spans="33:98" ht="13">
      <c r="AG174" s="499" t="s">
        <v>4781</v>
      </c>
      <c r="AH174" s="497">
        <v>22042993</v>
      </c>
      <c r="AI174" s="502" t="s">
        <v>4782</v>
      </c>
      <c r="AJ174" s="314"/>
      <c r="AK174" s="26" t="s">
        <v>4783</v>
      </c>
      <c r="AL174" t="s">
        <v>4784</v>
      </c>
      <c r="AM174" t="s">
        <v>1935</v>
      </c>
      <c r="AN174" s="8">
        <v>662</v>
      </c>
      <c r="AO174" s="4"/>
      <c r="AV174" s="3"/>
      <c r="AY174" s="3"/>
      <c r="BF174" s="313" t="s">
        <v>4785</v>
      </c>
      <c r="BG174" s="314" t="s">
        <v>4707</v>
      </c>
      <c r="BH174" s="314" t="s">
        <v>1803</v>
      </c>
      <c r="BI174" s="57">
        <v>75</v>
      </c>
      <c r="BJ174" s="57">
        <v>12</v>
      </c>
      <c r="BK174" s="316" t="s">
        <v>467</v>
      </c>
      <c r="BL174">
        <f t="shared" si="2"/>
        <v>9</v>
      </c>
      <c r="CD174" s="303" t="s">
        <v>4786</v>
      </c>
      <c r="CE174" s="57" t="s">
        <v>770</v>
      </c>
      <c r="CF174" s="57" t="s">
        <v>770</v>
      </c>
      <c r="CG174" s="57">
        <v>560</v>
      </c>
      <c r="CI174" s="4"/>
      <c r="CK174" s="4"/>
      <c r="CO174" s="26" t="s">
        <v>4787</v>
      </c>
      <c r="CP174" t="s">
        <v>4788</v>
      </c>
      <c r="CQ174" s="8" t="s">
        <v>4789</v>
      </c>
      <c r="CS174" s="26" t="s">
        <v>4790</v>
      </c>
      <c r="CT174" s="8" t="s">
        <v>4791</v>
      </c>
    </row>
    <row r="175" spans="33:98" ht="13">
      <c r="AG175" s="496">
        <v>2204299411</v>
      </c>
      <c r="AH175" s="497">
        <v>22042994</v>
      </c>
      <c r="AI175" s="502" t="s">
        <v>4792</v>
      </c>
      <c r="AJ175" s="314"/>
      <c r="AK175" s="26" t="s">
        <v>4793</v>
      </c>
      <c r="AL175" t="s">
        <v>4794</v>
      </c>
      <c r="AM175" t="s">
        <v>1935</v>
      </c>
      <c r="AN175" s="8">
        <v>656</v>
      </c>
      <c r="AO175" s="4"/>
      <c r="AV175" s="3"/>
      <c r="AY175" s="3"/>
      <c r="BF175" s="313" t="s">
        <v>4795</v>
      </c>
      <c r="BG175" s="314" t="s">
        <v>4707</v>
      </c>
      <c r="BH175" s="315" t="s">
        <v>1803</v>
      </c>
      <c r="BI175" s="57">
        <v>75</v>
      </c>
      <c r="BJ175" s="57">
        <v>15</v>
      </c>
      <c r="BK175" s="316" t="s">
        <v>1857</v>
      </c>
      <c r="BL175">
        <f t="shared" si="2"/>
        <v>11.25</v>
      </c>
      <c r="CD175" s="303" t="s">
        <v>4796</v>
      </c>
      <c r="CE175" s="298" t="s">
        <v>2373</v>
      </c>
      <c r="CF175" s="373" t="s">
        <v>4797</v>
      </c>
      <c r="CG175" s="57">
        <v>631</v>
      </c>
      <c r="CO175" s="26" t="s">
        <v>4798</v>
      </c>
      <c r="CP175" t="s">
        <v>4799</v>
      </c>
      <c r="CQ175" s="8" t="s">
        <v>4800</v>
      </c>
      <c r="CS175" s="26" t="s">
        <v>4801</v>
      </c>
      <c r="CT175" s="8" t="s">
        <v>4802</v>
      </c>
    </row>
    <row r="176" spans="33:98" ht="13">
      <c r="AG176" s="499" t="s">
        <v>4803</v>
      </c>
      <c r="AH176" s="497">
        <v>22042995</v>
      </c>
      <c r="AI176" s="502" t="s">
        <v>4804</v>
      </c>
      <c r="AJ176" s="314"/>
      <c r="AK176" s="26" t="s">
        <v>4805</v>
      </c>
      <c r="AL176" t="s">
        <v>4806</v>
      </c>
      <c r="AM176" t="s">
        <v>1935</v>
      </c>
      <c r="AN176" s="8">
        <v>606</v>
      </c>
      <c r="AO176" s="4"/>
      <c r="AV176" s="3"/>
      <c r="AY176" s="3"/>
      <c r="BF176" s="313" t="s">
        <v>4807</v>
      </c>
      <c r="BG176" s="314" t="s">
        <v>4707</v>
      </c>
      <c r="BH176" s="315" t="s">
        <v>1803</v>
      </c>
      <c r="BI176" s="57">
        <v>75</v>
      </c>
      <c r="BJ176" s="57">
        <v>18</v>
      </c>
      <c r="BK176" s="316" t="s">
        <v>3742</v>
      </c>
      <c r="BL176">
        <f t="shared" si="2"/>
        <v>13.5</v>
      </c>
      <c r="CD176" s="303" t="s">
        <v>4808</v>
      </c>
      <c r="CE176" s="57" t="s">
        <v>418</v>
      </c>
      <c r="CF176" s="57" t="s">
        <v>418</v>
      </c>
      <c r="CG176" s="57">
        <v>561</v>
      </c>
      <c r="CK176" s="4"/>
      <c r="CO176" s="26" t="s">
        <v>4809</v>
      </c>
      <c r="CP176" t="s">
        <v>4810</v>
      </c>
      <c r="CQ176" s="8" t="s">
        <v>4811</v>
      </c>
      <c r="CS176" s="26" t="s">
        <v>4812</v>
      </c>
      <c r="CT176" s="8" t="s">
        <v>4813</v>
      </c>
    </row>
    <row r="177" spans="33:98" ht="13">
      <c r="AG177" s="499" t="s">
        <v>4814</v>
      </c>
      <c r="AH177" s="497">
        <v>22042996</v>
      </c>
      <c r="AI177" s="502" t="s">
        <v>4815</v>
      </c>
      <c r="AJ177" s="314"/>
      <c r="AK177" s="26" t="s">
        <v>2706</v>
      </c>
      <c r="AL177" t="s">
        <v>2707</v>
      </c>
      <c r="AM177" t="s">
        <v>1935</v>
      </c>
      <c r="AN177" s="8">
        <v>583</v>
      </c>
      <c r="AO177" s="4"/>
      <c r="AV177" s="3"/>
      <c r="AY177" s="3"/>
      <c r="BF177" s="313" t="s">
        <v>4816</v>
      </c>
      <c r="BG177" s="314" t="s">
        <v>4707</v>
      </c>
      <c r="BH177" s="315" t="s">
        <v>1803</v>
      </c>
      <c r="BI177" s="57">
        <v>75</v>
      </c>
      <c r="BJ177" s="57">
        <v>20</v>
      </c>
      <c r="BK177" s="316" t="s">
        <v>3396</v>
      </c>
      <c r="BL177">
        <f t="shared" si="2"/>
        <v>15</v>
      </c>
      <c r="CD177" s="303" t="s">
        <v>4817</v>
      </c>
      <c r="CE177" s="298" t="s">
        <v>389</v>
      </c>
      <c r="CF177" s="373" t="s">
        <v>389</v>
      </c>
      <c r="CG177" s="57">
        <v>562</v>
      </c>
      <c r="CI177" s="4"/>
      <c r="CK177" s="4"/>
      <c r="CO177" s="26" t="s">
        <v>4818</v>
      </c>
      <c r="CP177" t="s">
        <v>4819</v>
      </c>
      <c r="CQ177" s="8" t="s">
        <v>4820</v>
      </c>
      <c r="CS177" s="26" t="s">
        <v>4821</v>
      </c>
      <c r="CT177" s="8" t="s">
        <v>4822</v>
      </c>
    </row>
    <row r="178" spans="33:98" ht="13">
      <c r="AG178" s="496">
        <v>2204299710</v>
      </c>
      <c r="AH178" s="497">
        <v>22042997</v>
      </c>
      <c r="AI178" s="502" t="s">
        <v>4823</v>
      </c>
      <c r="AJ178" s="314"/>
      <c r="AK178" s="26" t="s">
        <v>4824</v>
      </c>
      <c r="AL178" t="s">
        <v>1237</v>
      </c>
      <c r="AM178" t="s">
        <v>1935</v>
      </c>
      <c r="AN178" s="8" t="s">
        <v>821</v>
      </c>
      <c r="AO178" s="4"/>
      <c r="AV178" s="3"/>
      <c r="AY178" s="3"/>
      <c r="BF178" s="313" t="s">
        <v>4825</v>
      </c>
      <c r="BG178" s="314" t="s">
        <v>4826</v>
      </c>
      <c r="BH178" s="315" t="s">
        <v>1803</v>
      </c>
      <c r="BI178" s="57">
        <v>75</v>
      </c>
      <c r="BJ178" s="57">
        <v>34</v>
      </c>
      <c r="BK178" s="316" t="s">
        <v>4827</v>
      </c>
      <c r="BL178">
        <f t="shared" si="2"/>
        <v>25.5</v>
      </c>
      <c r="CD178" s="303" t="s">
        <v>4828</v>
      </c>
      <c r="CE178" s="298" t="s">
        <v>3865</v>
      </c>
      <c r="CF178" s="373" t="s">
        <v>1778</v>
      </c>
      <c r="CG178" s="373" t="s">
        <v>1778</v>
      </c>
      <c r="CO178" s="26" t="s">
        <v>4829</v>
      </c>
      <c r="CP178" t="s">
        <v>4830</v>
      </c>
      <c r="CQ178" s="8" t="s">
        <v>4831</v>
      </c>
      <c r="CS178" s="26" t="s">
        <v>4832</v>
      </c>
      <c r="CT178" s="8" t="s">
        <v>4833</v>
      </c>
    </row>
    <row r="179" spans="33:98" ht="13">
      <c r="AG179" s="496">
        <v>2204299811</v>
      </c>
      <c r="AH179" s="497">
        <v>22042998</v>
      </c>
      <c r="AI179" s="502" t="s">
        <v>4834</v>
      </c>
      <c r="AJ179" s="314"/>
      <c r="AK179" s="26" t="s">
        <v>2811</v>
      </c>
      <c r="AL179" t="s">
        <v>2812</v>
      </c>
      <c r="AM179" t="s">
        <v>1935</v>
      </c>
      <c r="AN179" s="8" t="s">
        <v>2630</v>
      </c>
      <c r="AO179" s="4"/>
      <c r="AV179" s="3"/>
      <c r="AY179" s="3"/>
      <c r="BF179" s="313" t="s">
        <v>4835</v>
      </c>
      <c r="BG179" s="314" t="s">
        <v>4707</v>
      </c>
      <c r="BH179" s="315" t="s">
        <v>1803</v>
      </c>
      <c r="BI179" s="57">
        <v>75</v>
      </c>
      <c r="BJ179" s="57">
        <v>192</v>
      </c>
      <c r="BK179" s="316" t="s">
        <v>4836</v>
      </c>
      <c r="BL179">
        <f t="shared" si="2"/>
        <v>144</v>
      </c>
      <c r="CD179" s="303" t="s">
        <v>4837</v>
      </c>
      <c r="CE179" s="298" t="s">
        <v>2148</v>
      </c>
      <c r="CF179" s="373" t="s">
        <v>2148</v>
      </c>
      <c r="CG179" s="57">
        <v>563</v>
      </c>
      <c r="CO179" s="26" t="s">
        <v>4838</v>
      </c>
      <c r="CP179" t="s">
        <v>4839</v>
      </c>
      <c r="CQ179" s="8" t="s">
        <v>4840</v>
      </c>
      <c r="CS179" s="26" t="s">
        <v>4841</v>
      </c>
      <c r="CT179" s="8" t="s">
        <v>4842</v>
      </c>
    </row>
    <row r="180" spans="33:98" ht="13">
      <c r="AG180" s="499" t="s">
        <v>4843</v>
      </c>
      <c r="AH180" s="497">
        <v>22042998</v>
      </c>
      <c r="AI180" s="502" t="s">
        <v>4844</v>
      </c>
      <c r="AJ180" s="314"/>
      <c r="AK180" s="26" t="s">
        <v>4845</v>
      </c>
      <c r="AL180" t="s">
        <v>3880</v>
      </c>
      <c r="AM180" t="s">
        <v>1935</v>
      </c>
      <c r="AN180" s="8" t="s">
        <v>4846</v>
      </c>
      <c r="AO180" s="4"/>
      <c r="AV180" s="3"/>
      <c r="AY180" s="3"/>
      <c r="BF180" s="313" t="s">
        <v>4847</v>
      </c>
      <c r="BG180" s="314" t="s">
        <v>4707</v>
      </c>
      <c r="BH180" s="315" t="s">
        <v>1803</v>
      </c>
      <c r="BI180" s="57">
        <v>75</v>
      </c>
      <c r="BJ180" s="57">
        <v>672</v>
      </c>
      <c r="BK180" s="316" t="s">
        <v>3321</v>
      </c>
      <c r="BL180">
        <f t="shared" si="2"/>
        <v>504</v>
      </c>
      <c r="CD180" s="303" t="s">
        <v>874</v>
      </c>
      <c r="CE180" s="298" t="s">
        <v>519</v>
      </c>
      <c r="CF180" s="373" t="s">
        <v>519</v>
      </c>
      <c r="CG180" s="57">
        <v>564</v>
      </c>
      <c r="CO180" s="26" t="s">
        <v>4848</v>
      </c>
      <c r="CP180" t="s">
        <v>4849</v>
      </c>
      <c r="CQ180" s="8" t="s">
        <v>4850</v>
      </c>
      <c r="CS180" s="26" t="s">
        <v>4851</v>
      </c>
      <c r="CT180" s="8" t="s">
        <v>4852</v>
      </c>
    </row>
    <row r="181" spans="33:98" ht="13">
      <c r="AG181" s="499" t="s">
        <v>4843</v>
      </c>
      <c r="AH181" s="497">
        <v>22042998</v>
      </c>
      <c r="AI181" s="502" t="s">
        <v>4853</v>
      </c>
      <c r="AJ181" s="314"/>
      <c r="AK181" s="26" t="s">
        <v>2869</v>
      </c>
      <c r="AL181" t="s">
        <v>2870</v>
      </c>
      <c r="AM181" t="s">
        <v>1935</v>
      </c>
      <c r="AN181" s="8" t="s">
        <v>2708</v>
      </c>
      <c r="AO181" s="4"/>
      <c r="AV181" s="3"/>
      <c r="AY181" s="3"/>
      <c r="BF181" s="313" t="s">
        <v>4854</v>
      </c>
      <c r="BG181" s="314" t="s">
        <v>4855</v>
      </c>
      <c r="BH181" s="315" t="s">
        <v>1803</v>
      </c>
      <c r="BI181" s="57">
        <v>80</v>
      </c>
      <c r="BJ181" s="57">
        <v>6</v>
      </c>
      <c r="BK181" s="316" t="s">
        <v>4856</v>
      </c>
      <c r="BL181">
        <f t="shared" si="2"/>
        <v>4.8</v>
      </c>
      <c r="CD181" s="303" t="s">
        <v>4857</v>
      </c>
      <c r="CE181" s="298" t="s">
        <v>3422</v>
      </c>
      <c r="CF181" s="373" t="s">
        <v>1778</v>
      </c>
      <c r="CG181" s="57">
        <v>636</v>
      </c>
      <c r="CI181" s="4"/>
      <c r="CK181" s="4"/>
      <c r="CO181" s="26" t="s">
        <v>4858</v>
      </c>
      <c r="CP181" t="s">
        <v>4859</v>
      </c>
      <c r="CQ181" s="8" t="s">
        <v>4860</v>
      </c>
      <c r="CS181" s="26" t="s">
        <v>4861</v>
      </c>
      <c r="CT181" s="8" t="s">
        <v>4862</v>
      </c>
    </row>
    <row r="182" spans="33:98" ht="13">
      <c r="AG182" s="499" t="s">
        <v>4863</v>
      </c>
      <c r="AH182" s="497">
        <v>22043010</v>
      </c>
      <c r="AI182" s="502" t="s">
        <v>4864</v>
      </c>
      <c r="AJ182" s="314"/>
      <c r="AK182" s="26" t="s">
        <v>4865</v>
      </c>
      <c r="AL182" t="s">
        <v>3935</v>
      </c>
      <c r="AM182" t="s">
        <v>1935</v>
      </c>
      <c r="AN182" s="8" t="s">
        <v>2955</v>
      </c>
      <c r="AO182" s="4"/>
      <c r="AV182" s="3"/>
      <c r="AY182" s="3"/>
      <c r="BF182" s="313" t="s">
        <v>4866</v>
      </c>
      <c r="BG182" s="314" t="s">
        <v>4867</v>
      </c>
      <c r="BH182" s="314" t="s">
        <v>1803</v>
      </c>
      <c r="BI182" s="57">
        <v>80</v>
      </c>
      <c r="BJ182" s="57">
        <v>12</v>
      </c>
      <c r="BK182" s="316" t="s">
        <v>2580</v>
      </c>
      <c r="BL182">
        <f t="shared" si="2"/>
        <v>9.6</v>
      </c>
      <c r="CD182" s="303" t="s">
        <v>4868</v>
      </c>
      <c r="CE182" s="298" t="s">
        <v>4869</v>
      </c>
      <c r="CF182" s="373" t="s">
        <v>4869</v>
      </c>
      <c r="CG182" s="57" t="s">
        <v>4869</v>
      </c>
      <c r="CI182" s="4"/>
      <c r="CK182" s="4"/>
      <c r="CO182" s="26" t="s">
        <v>4870</v>
      </c>
      <c r="CP182" t="s">
        <v>4871</v>
      </c>
      <c r="CQ182" s="8" t="s">
        <v>4872</v>
      </c>
      <c r="CS182" s="26" t="s">
        <v>4873</v>
      </c>
      <c r="CT182" s="8" t="s">
        <v>4874</v>
      </c>
    </row>
    <row r="183" spans="33:98" ht="13">
      <c r="AG183" s="499" t="s">
        <v>4875</v>
      </c>
      <c r="AH183" s="497">
        <v>22043092</v>
      </c>
      <c r="AI183" s="502" t="s">
        <v>4876</v>
      </c>
      <c r="AJ183" s="314"/>
      <c r="AK183" s="26" t="s">
        <v>4877</v>
      </c>
      <c r="AL183" t="s">
        <v>4031</v>
      </c>
      <c r="AM183" t="s">
        <v>1935</v>
      </c>
      <c r="AN183" s="8">
        <v>593</v>
      </c>
      <c r="AO183" s="4"/>
      <c r="AV183" s="3"/>
      <c r="AY183" s="3"/>
      <c r="BF183" s="313" t="s">
        <v>4878</v>
      </c>
      <c r="BG183" s="314" t="s">
        <v>4879</v>
      </c>
      <c r="BH183" s="315" t="s">
        <v>1803</v>
      </c>
      <c r="BI183" s="57">
        <v>95</v>
      </c>
      <c r="BJ183" s="57">
        <v>6</v>
      </c>
      <c r="BK183" s="316" t="s">
        <v>4880</v>
      </c>
      <c r="BL183">
        <f t="shared" si="2"/>
        <v>5.7</v>
      </c>
      <c r="CD183" s="303" t="s">
        <v>4881</v>
      </c>
      <c r="CE183" s="298" t="s">
        <v>2185</v>
      </c>
      <c r="CF183" s="373" t="s">
        <v>2185</v>
      </c>
      <c r="CG183" s="57">
        <v>565</v>
      </c>
      <c r="CO183" s="26" t="s">
        <v>4882</v>
      </c>
      <c r="CP183" t="s">
        <v>4883</v>
      </c>
      <c r="CQ183" s="8" t="s">
        <v>4884</v>
      </c>
      <c r="CS183" s="26" t="s">
        <v>4885</v>
      </c>
      <c r="CT183" s="8" t="s">
        <v>4886</v>
      </c>
    </row>
    <row r="184" spans="33:98" ht="13">
      <c r="AG184" s="499" t="s">
        <v>4887</v>
      </c>
      <c r="AH184" s="497">
        <v>22043094</v>
      </c>
      <c r="AI184" s="502" t="s">
        <v>4888</v>
      </c>
      <c r="AJ184" s="314"/>
      <c r="AK184" s="26" t="s">
        <v>4889</v>
      </c>
      <c r="AL184" t="s">
        <v>4178</v>
      </c>
      <c r="AM184" t="s">
        <v>1935</v>
      </c>
      <c r="AN184" s="8">
        <v>522</v>
      </c>
      <c r="AO184" s="4"/>
      <c r="AV184" s="3"/>
      <c r="AY184" s="3"/>
      <c r="BF184" s="313" t="s">
        <v>4890</v>
      </c>
      <c r="BG184" s="314" t="s">
        <v>4891</v>
      </c>
      <c r="BH184" s="315" t="s">
        <v>1803</v>
      </c>
      <c r="BI184" s="57">
        <v>100</v>
      </c>
      <c r="BJ184" s="57">
        <v>1</v>
      </c>
      <c r="BK184" s="316" t="s">
        <v>3896</v>
      </c>
      <c r="BL184">
        <f t="shared" ref="BL184:BL221" si="3">(BJ184*BI184)/100</f>
        <v>1</v>
      </c>
      <c r="CD184" s="303" t="s">
        <v>4892</v>
      </c>
      <c r="CE184" s="57" t="s">
        <v>3925</v>
      </c>
      <c r="CF184" s="57" t="s">
        <v>4893</v>
      </c>
      <c r="CG184" s="57">
        <v>626</v>
      </c>
      <c r="CO184" s="26" t="s">
        <v>4894</v>
      </c>
      <c r="CP184" t="s">
        <v>4895</v>
      </c>
      <c r="CQ184" s="8" t="s">
        <v>4896</v>
      </c>
      <c r="CS184" s="26" t="s">
        <v>4897</v>
      </c>
      <c r="CT184" s="8" t="s">
        <v>4898</v>
      </c>
    </row>
    <row r="185" spans="33:98" ht="13">
      <c r="AG185" s="496">
        <v>2205101000</v>
      </c>
      <c r="AH185" s="497">
        <v>22051010</v>
      </c>
      <c r="AI185" s="502" t="s">
        <v>4899</v>
      </c>
      <c r="AJ185" s="314"/>
      <c r="AK185" s="26" t="s">
        <v>4889</v>
      </c>
      <c r="AL185" t="s">
        <v>4178</v>
      </c>
      <c r="AM185" t="s">
        <v>1935</v>
      </c>
      <c r="AN185" s="8" t="s">
        <v>3699</v>
      </c>
      <c r="AO185" s="4"/>
      <c r="AV185" s="3"/>
      <c r="AY185" s="3"/>
      <c r="BF185" s="313" t="s">
        <v>4900</v>
      </c>
      <c r="BG185" s="314" t="s">
        <v>4891</v>
      </c>
      <c r="BH185" s="315" t="s">
        <v>1803</v>
      </c>
      <c r="BI185" s="57">
        <v>100</v>
      </c>
      <c r="BJ185" s="57">
        <v>4</v>
      </c>
      <c r="BK185" s="316" t="s">
        <v>3996</v>
      </c>
      <c r="BL185">
        <f t="shared" si="3"/>
        <v>4</v>
      </c>
      <c r="CD185" s="303" t="s">
        <v>4901</v>
      </c>
      <c r="CE185" s="298" t="s">
        <v>2515</v>
      </c>
      <c r="CF185" s="373" t="s">
        <v>2515</v>
      </c>
      <c r="CG185" s="57">
        <v>566</v>
      </c>
      <c r="CI185" s="4"/>
      <c r="CK185" s="4"/>
      <c r="CO185" s="26" t="s">
        <v>4902</v>
      </c>
      <c r="CP185" t="s">
        <v>4903</v>
      </c>
      <c r="CQ185" s="8" t="s">
        <v>4904</v>
      </c>
      <c r="CS185" s="26" t="s">
        <v>4905</v>
      </c>
      <c r="CT185" s="8" t="s">
        <v>4906</v>
      </c>
    </row>
    <row r="186" spans="33:98" ht="13">
      <c r="AG186" s="499" t="s">
        <v>4907</v>
      </c>
      <c r="AH186" s="497">
        <v>22051090</v>
      </c>
      <c r="AI186" s="502" t="s">
        <v>4908</v>
      </c>
      <c r="AJ186" s="314"/>
      <c r="AK186" s="26" t="s">
        <v>4889</v>
      </c>
      <c r="AL186" t="s">
        <v>4178</v>
      </c>
      <c r="AM186" t="s">
        <v>1935</v>
      </c>
      <c r="AN186" s="8" t="s">
        <v>2507</v>
      </c>
      <c r="AO186" s="4"/>
      <c r="AV186" s="3"/>
      <c r="AY186" s="3"/>
      <c r="BF186" s="313" t="s">
        <v>4909</v>
      </c>
      <c r="BG186" s="314" t="s">
        <v>4910</v>
      </c>
      <c r="BH186" s="314" t="s">
        <v>1803</v>
      </c>
      <c r="BI186" s="57">
        <v>100</v>
      </c>
      <c r="BJ186" s="57">
        <v>6</v>
      </c>
      <c r="BK186" s="316" t="s">
        <v>3520</v>
      </c>
      <c r="BL186">
        <f t="shared" si="3"/>
        <v>6</v>
      </c>
      <c r="CD186" s="303" t="s">
        <v>4911</v>
      </c>
      <c r="CE186" s="57" t="s">
        <v>448</v>
      </c>
      <c r="CF186" s="373" t="s">
        <v>1778</v>
      </c>
      <c r="CG186" s="373" t="s">
        <v>1778</v>
      </c>
      <c r="CI186" s="4"/>
      <c r="CK186" s="4"/>
      <c r="CO186" s="26" t="s">
        <v>4912</v>
      </c>
      <c r="CP186" t="s">
        <v>4913</v>
      </c>
      <c r="CQ186" s="8" t="s">
        <v>4914</v>
      </c>
      <c r="CS186" s="26" t="s">
        <v>4915</v>
      </c>
      <c r="CT186" s="8" t="s">
        <v>4916</v>
      </c>
    </row>
    <row r="187" spans="33:98" ht="13">
      <c r="AG187" s="496">
        <v>2206003100</v>
      </c>
      <c r="AH187" s="497">
        <v>22060031</v>
      </c>
      <c r="AI187" s="502" t="s">
        <v>4917</v>
      </c>
      <c r="AJ187" s="314"/>
      <c r="AK187" s="26" t="s">
        <v>4918</v>
      </c>
      <c r="AL187" s="4" t="s">
        <v>4919</v>
      </c>
      <c r="AM187" s="4" t="s">
        <v>139</v>
      </c>
      <c r="AN187" s="29">
        <v>635</v>
      </c>
      <c r="AO187" s="4"/>
      <c r="AV187" s="3"/>
      <c r="AY187" s="3"/>
      <c r="BF187" s="313" t="s">
        <v>4920</v>
      </c>
      <c r="BG187" s="314" t="s">
        <v>4910</v>
      </c>
      <c r="BH187" s="314" t="s">
        <v>1803</v>
      </c>
      <c r="BI187" s="57">
        <v>100</v>
      </c>
      <c r="BJ187" s="57">
        <v>12</v>
      </c>
      <c r="BK187" s="316" t="s">
        <v>2647</v>
      </c>
      <c r="BL187">
        <f t="shared" si="3"/>
        <v>12</v>
      </c>
      <c r="CD187" s="303" t="s">
        <v>4921</v>
      </c>
      <c r="CE187" s="298" t="s">
        <v>2964</v>
      </c>
      <c r="CF187" s="373" t="s">
        <v>2964</v>
      </c>
      <c r="CG187" s="57">
        <v>567</v>
      </c>
      <c r="CI187" s="4"/>
      <c r="CK187" s="4"/>
      <c r="CO187" s="26" t="s">
        <v>4922</v>
      </c>
      <c r="CP187" t="s">
        <v>4923</v>
      </c>
      <c r="CQ187" s="8" t="s">
        <v>4924</v>
      </c>
      <c r="CS187" s="26" t="s">
        <v>4925</v>
      </c>
      <c r="CT187" s="8" t="s">
        <v>4926</v>
      </c>
    </row>
    <row r="188" spans="33:98" ht="13">
      <c r="AG188" s="499" t="s">
        <v>4927</v>
      </c>
      <c r="AH188" s="497">
        <v>22060039</v>
      </c>
      <c r="AI188" s="502" t="s">
        <v>4928</v>
      </c>
      <c r="AJ188" s="314"/>
      <c r="AK188" s="26" t="s">
        <v>4929</v>
      </c>
      <c r="AL188" s="4" t="s">
        <v>4930</v>
      </c>
      <c r="AM188" s="4" t="s">
        <v>139</v>
      </c>
      <c r="AN188" s="29">
        <v>648</v>
      </c>
      <c r="AO188" s="4"/>
      <c r="AV188" s="3"/>
      <c r="AY188" s="3"/>
      <c r="BF188" s="313" t="s">
        <v>4931</v>
      </c>
      <c r="BG188" s="314" t="s">
        <v>4891</v>
      </c>
      <c r="BH188" s="315" t="s">
        <v>1803</v>
      </c>
      <c r="BI188" s="57">
        <v>100</v>
      </c>
      <c r="BJ188" s="57">
        <v>16</v>
      </c>
      <c r="BK188" s="316" t="s">
        <v>3913</v>
      </c>
      <c r="BL188">
        <f t="shared" si="3"/>
        <v>16</v>
      </c>
      <c r="CD188" s="303" t="s">
        <v>4932</v>
      </c>
      <c r="CE188" s="57" t="s">
        <v>2621</v>
      </c>
      <c r="CF188" s="57" t="s">
        <v>2621</v>
      </c>
      <c r="CG188" s="298">
        <v>568</v>
      </c>
      <c r="CI188" s="4"/>
      <c r="CK188" s="4"/>
      <c r="CO188" s="26" t="s">
        <v>4933</v>
      </c>
      <c r="CP188" t="s">
        <v>4934</v>
      </c>
      <c r="CQ188" s="8" t="s">
        <v>3034</v>
      </c>
      <c r="CS188" s="26" t="s">
        <v>4935</v>
      </c>
      <c r="CT188" s="8" t="s">
        <v>4936</v>
      </c>
    </row>
    <row r="189" spans="33:98" ht="13">
      <c r="AG189" s="496">
        <v>2206005100</v>
      </c>
      <c r="AH189" s="497">
        <v>22060051</v>
      </c>
      <c r="AI189" s="502" t="s">
        <v>4937</v>
      </c>
      <c r="AJ189" s="314"/>
      <c r="AK189" s="26" t="s">
        <v>4938</v>
      </c>
      <c r="AL189" s="4" t="s">
        <v>4939</v>
      </c>
      <c r="AM189" s="4" t="s">
        <v>139</v>
      </c>
      <c r="AN189" s="29">
        <v>653</v>
      </c>
      <c r="AO189" s="4"/>
      <c r="AV189" s="3"/>
      <c r="AY189" s="3"/>
      <c r="BF189" s="313" t="s">
        <v>4940</v>
      </c>
      <c r="BG189" s="314" t="s">
        <v>4941</v>
      </c>
      <c r="BH189" s="315" t="s">
        <v>1803</v>
      </c>
      <c r="BI189" s="57">
        <v>117</v>
      </c>
      <c r="BJ189" s="57">
        <v>5</v>
      </c>
      <c r="BK189" s="316" t="s">
        <v>969</v>
      </c>
      <c r="BL189">
        <f t="shared" si="3"/>
        <v>5.85</v>
      </c>
      <c r="CD189" s="303" t="s">
        <v>4942</v>
      </c>
      <c r="CE189" s="57" t="s">
        <v>3325</v>
      </c>
      <c r="CF189" s="57" t="s">
        <v>4943</v>
      </c>
      <c r="CG189" s="373" t="s">
        <v>1778</v>
      </c>
      <c r="CI189" s="4"/>
      <c r="CK189" s="4"/>
      <c r="CO189" s="26" t="s">
        <v>4944</v>
      </c>
      <c r="CP189" t="s">
        <v>4945</v>
      </c>
      <c r="CQ189" s="8" t="s">
        <v>4946</v>
      </c>
      <c r="CS189" s="26" t="s">
        <v>4947</v>
      </c>
      <c r="CT189" s="8" t="s">
        <v>4948</v>
      </c>
    </row>
    <row r="190" spans="33:98" ht="13">
      <c r="AG190" s="496">
        <v>2206005900</v>
      </c>
      <c r="AH190" s="497">
        <v>22060059</v>
      </c>
      <c r="AI190" s="502" t="s">
        <v>4949</v>
      </c>
      <c r="AJ190" s="314"/>
      <c r="AK190" s="26" t="s">
        <v>4950</v>
      </c>
      <c r="AL190" s="4" t="s">
        <v>4951</v>
      </c>
      <c r="AM190" s="4" t="s">
        <v>139</v>
      </c>
      <c r="AN190" s="29">
        <v>628</v>
      </c>
      <c r="AO190" s="4"/>
      <c r="AV190" s="3"/>
      <c r="AY190" s="3"/>
      <c r="BF190" s="313" t="s">
        <v>4952</v>
      </c>
      <c r="BG190" s="314" t="s">
        <v>4953</v>
      </c>
      <c r="BH190" s="315" t="s">
        <v>1803</v>
      </c>
      <c r="BI190" s="57">
        <v>150</v>
      </c>
      <c r="BJ190" s="57">
        <v>1</v>
      </c>
      <c r="BK190" s="316" t="s">
        <v>3356</v>
      </c>
      <c r="BL190">
        <f t="shared" si="3"/>
        <v>1.5</v>
      </c>
      <c r="CD190" s="303" t="s">
        <v>4954</v>
      </c>
      <c r="CE190" s="298" t="s">
        <v>4955</v>
      </c>
      <c r="CF190" s="373" t="s">
        <v>4955</v>
      </c>
      <c r="CG190" s="57" t="s">
        <v>4955</v>
      </c>
      <c r="CI190" s="4"/>
      <c r="CK190" s="4"/>
      <c r="CO190" s="26" t="s">
        <v>4956</v>
      </c>
      <c r="CP190" t="s">
        <v>4957</v>
      </c>
      <c r="CQ190" s="8" t="s">
        <v>4958</v>
      </c>
      <c r="CS190" s="26" t="s">
        <v>4959</v>
      </c>
      <c r="CT190" s="8" t="s">
        <v>4960</v>
      </c>
    </row>
    <row r="191" spans="33:98" ht="13">
      <c r="AG191" s="496">
        <v>2206008100</v>
      </c>
      <c r="AH191" s="497">
        <v>22060081</v>
      </c>
      <c r="AI191" s="502" t="s">
        <v>4961</v>
      </c>
      <c r="AJ191" s="314"/>
      <c r="AK191" s="26" t="s">
        <v>4962</v>
      </c>
      <c r="AL191" s="4" t="s">
        <v>4963</v>
      </c>
      <c r="AM191" s="4" t="s">
        <v>139</v>
      </c>
      <c r="AN191" s="29">
        <v>639</v>
      </c>
      <c r="AO191" s="4"/>
      <c r="AV191" s="3"/>
      <c r="AY191" s="3"/>
      <c r="BF191" s="313" t="s">
        <v>4964</v>
      </c>
      <c r="BG191" s="314" t="s">
        <v>4965</v>
      </c>
      <c r="BH191" s="315" t="s">
        <v>1803</v>
      </c>
      <c r="BI191" s="57">
        <v>150</v>
      </c>
      <c r="BJ191" s="57">
        <v>2</v>
      </c>
      <c r="BK191" s="316" t="s">
        <v>959</v>
      </c>
      <c r="BL191">
        <f t="shared" si="3"/>
        <v>3</v>
      </c>
      <c r="CD191" s="303" t="s">
        <v>4966</v>
      </c>
      <c r="CE191" s="57" t="s">
        <v>2514</v>
      </c>
      <c r="CF191" s="57" t="s">
        <v>2514</v>
      </c>
      <c r="CG191" s="57">
        <v>569</v>
      </c>
      <c r="CI191" s="4"/>
      <c r="CK191" s="4"/>
      <c r="CO191" s="26" t="s">
        <v>4967</v>
      </c>
      <c r="CP191" t="s">
        <v>4968</v>
      </c>
      <c r="CQ191" s="8" t="s">
        <v>3075</v>
      </c>
      <c r="CS191" s="26" t="s">
        <v>4969</v>
      </c>
      <c r="CT191" s="8" t="s">
        <v>4970</v>
      </c>
    </row>
    <row r="192" spans="33:98" ht="13">
      <c r="AG192" s="496">
        <v>2206008900</v>
      </c>
      <c r="AH192" s="497">
        <v>22060089</v>
      </c>
      <c r="AI192" s="502" t="s">
        <v>4971</v>
      </c>
      <c r="AJ192" s="314"/>
      <c r="AK192" s="26" t="s">
        <v>4972</v>
      </c>
      <c r="AL192" s="4" t="s">
        <v>4973</v>
      </c>
      <c r="AM192" s="4" t="s">
        <v>139</v>
      </c>
      <c r="AN192" s="29">
        <v>644</v>
      </c>
      <c r="AO192" s="4"/>
      <c r="AV192" s="3"/>
      <c r="AY192" s="3"/>
      <c r="BF192" s="313" t="s">
        <v>4974</v>
      </c>
      <c r="BG192" s="314" t="s">
        <v>4953</v>
      </c>
      <c r="BH192" s="315" t="s">
        <v>1803</v>
      </c>
      <c r="BI192" s="57">
        <v>150</v>
      </c>
      <c r="BJ192" s="57">
        <v>3</v>
      </c>
      <c r="BK192" s="316" t="s">
        <v>4975</v>
      </c>
      <c r="BL192">
        <f t="shared" si="3"/>
        <v>4.5</v>
      </c>
      <c r="CD192" s="303" t="s">
        <v>4976</v>
      </c>
      <c r="CE192" s="298" t="s">
        <v>3380</v>
      </c>
      <c r="CF192" s="373" t="s">
        <v>1778</v>
      </c>
      <c r="CG192" s="373" t="s">
        <v>1778</v>
      </c>
      <c r="CI192" s="4"/>
      <c r="CK192" s="4"/>
      <c r="CO192" s="26" t="s">
        <v>4977</v>
      </c>
      <c r="CP192" t="s">
        <v>4978</v>
      </c>
      <c r="CQ192" s="8" t="s">
        <v>4979</v>
      </c>
      <c r="CS192" s="26" t="s">
        <v>4980</v>
      </c>
      <c r="CT192" s="8" t="s">
        <v>4981</v>
      </c>
    </row>
    <row r="193" spans="33:98" ht="13">
      <c r="AG193" s="499" t="s">
        <v>4982</v>
      </c>
      <c r="AH193" s="497">
        <v>22071000</v>
      </c>
      <c r="AI193" s="502" t="s">
        <v>4983</v>
      </c>
      <c r="AJ193" s="314"/>
      <c r="AK193" s="26" t="s">
        <v>4984</v>
      </c>
      <c r="AL193" s="4" t="s">
        <v>4985</v>
      </c>
      <c r="AM193" s="4" t="s">
        <v>139</v>
      </c>
      <c r="AN193" s="29">
        <v>634</v>
      </c>
      <c r="AO193" s="4"/>
      <c r="AV193" s="3"/>
      <c r="AY193" s="3"/>
      <c r="BF193" s="313" t="s">
        <v>4986</v>
      </c>
      <c r="BG193" s="314" t="s">
        <v>4953</v>
      </c>
      <c r="BH193" s="315" t="s">
        <v>1803</v>
      </c>
      <c r="BI193" s="57">
        <v>150</v>
      </c>
      <c r="BJ193" s="57">
        <v>4</v>
      </c>
      <c r="BK193" s="316" t="s">
        <v>4987</v>
      </c>
      <c r="BL193">
        <f t="shared" si="3"/>
        <v>6</v>
      </c>
      <c r="CD193" s="303" t="s">
        <v>4988</v>
      </c>
      <c r="CE193" s="57" t="s">
        <v>4989</v>
      </c>
      <c r="CF193" s="373" t="s">
        <v>1778</v>
      </c>
      <c r="CG193" s="373" t="s">
        <v>1778</v>
      </c>
      <c r="CI193" s="4"/>
      <c r="CK193" s="4"/>
      <c r="CO193" s="26" t="s">
        <v>4990</v>
      </c>
      <c r="CP193" t="s">
        <v>4991</v>
      </c>
      <c r="CQ193" s="8" t="s">
        <v>3013</v>
      </c>
      <c r="CS193" s="26" t="s">
        <v>4992</v>
      </c>
      <c r="CT193" s="8" t="s">
        <v>4993</v>
      </c>
    </row>
    <row r="194" spans="33:98" ht="13">
      <c r="AG194" s="496">
        <v>2208201200</v>
      </c>
      <c r="AH194" s="497">
        <v>22082012</v>
      </c>
      <c r="AI194" s="502" t="s">
        <v>4994</v>
      </c>
      <c r="AJ194" s="314"/>
      <c r="AK194" s="26" t="s">
        <v>4995</v>
      </c>
      <c r="AL194" s="4" t="s">
        <v>4996</v>
      </c>
      <c r="AM194" s="4" t="s">
        <v>139</v>
      </c>
      <c r="AN194" s="29">
        <v>652</v>
      </c>
      <c r="AO194" s="4"/>
      <c r="AV194" s="3"/>
      <c r="AY194" s="3"/>
      <c r="BF194" s="313" t="s">
        <v>4997</v>
      </c>
      <c r="BG194" s="314" t="s">
        <v>4953</v>
      </c>
      <c r="BH194" s="315" t="s">
        <v>1803</v>
      </c>
      <c r="BI194" s="57">
        <v>150</v>
      </c>
      <c r="BJ194" s="57">
        <v>6</v>
      </c>
      <c r="BK194" s="316" t="s">
        <v>4998</v>
      </c>
      <c r="BL194">
        <f t="shared" si="3"/>
        <v>9</v>
      </c>
      <c r="CD194" s="303" t="s">
        <v>4999</v>
      </c>
      <c r="CE194" s="298" t="s">
        <v>3519</v>
      </c>
      <c r="CF194" s="373" t="s">
        <v>1778</v>
      </c>
      <c r="CG194" s="57" t="s">
        <v>5000</v>
      </c>
      <c r="CI194" s="4"/>
      <c r="CK194" s="4"/>
      <c r="CO194" s="26" t="s">
        <v>5001</v>
      </c>
      <c r="CP194" t="s">
        <v>5002</v>
      </c>
      <c r="CQ194" s="8" t="s">
        <v>3116</v>
      </c>
      <c r="CS194" s="26" t="s">
        <v>5003</v>
      </c>
      <c r="CT194" s="8" t="s">
        <v>5004</v>
      </c>
    </row>
    <row r="195" spans="33:98" ht="13">
      <c r="AG195" s="496">
        <v>2208201400</v>
      </c>
      <c r="AH195" s="497">
        <v>22082014</v>
      </c>
      <c r="AI195" s="502" t="s">
        <v>5005</v>
      </c>
      <c r="AJ195" s="314"/>
      <c r="AK195" s="26" t="s">
        <v>5006</v>
      </c>
      <c r="AL195" s="4" t="s">
        <v>5007</v>
      </c>
      <c r="AM195" s="4" t="s">
        <v>139</v>
      </c>
      <c r="AN195" s="29">
        <v>627</v>
      </c>
      <c r="AO195" s="4"/>
      <c r="AV195" s="3"/>
      <c r="AY195" s="3"/>
      <c r="BF195" s="313" t="s">
        <v>5008</v>
      </c>
      <c r="BG195" s="314" t="s">
        <v>4965</v>
      </c>
      <c r="BH195" s="315" t="s">
        <v>1803</v>
      </c>
      <c r="BI195" s="57">
        <v>150</v>
      </c>
      <c r="BJ195" s="57">
        <v>12</v>
      </c>
      <c r="BK195" s="316" t="s">
        <v>966</v>
      </c>
      <c r="BL195">
        <f t="shared" si="3"/>
        <v>18</v>
      </c>
      <c r="CD195" s="303" t="s">
        <v>5009</v>
      </c>
      <c r="CE195" s="298" t="s">
        <v>5010</v>
      </c>
      <c r="CF195" s="373" t="s">
        <v>5010</v>
      </c>
      <c r="CG195" s="57" t="s">
        <v>5010</v>
      </c>
      <c r="CK195" s="4"/>
      <c r="CO195" s="26" t="s">
        <v>5011</v>
      </c>
      <c r="CP195" t="s">
        <v>5012</v>
      </c>
      <c r="CQ195" s="8" t="s">
        <v>5013</v>
      </c>
      <c r="CS195" s="26" t="s">
        <v>5014</v>
      </c>
      <c r="CT195" s="8" t="s">
        <v>5015</v>
      </c>
    </row>
    <row r="196" spans="33:98" ht="13">
      <c r="AG196" s="496">
        <v>2208201800</v>
      </c>
      <c r="AH196" s="497">
        <v>22082018</v>
      </c>
      <c r="AI196" s="502" t="s">
        <v>5016</v>
      </c>
      <c r="AJ196" s="314"/>
      <c r="AK196" s="26" t="s">
        <v>5017</v>
      </c>
      <c r="AL196" s="4" t="s">
        <v>5018</v>
      </c>
      <c r="AM196" s="4" t="s">
        <v>139</v>
      </c>
      <c r="AN196" s="29">
        <v>643</v>
      </c>
      <c r="AO196" s="4"/>
      <c r="AV196" s="3"/>
      <c r="AY196" s="3"/>
      <c r="BF196" s="313" t="s">
        <v>5019</v>
      </c>
      <c r="BG196" s="314" t="s">
        <v>5020</v>
      </c>
      <c r="BH196" s="315" t="s">
        <v>1803</v>
      </c>
      <c r="BI196" s="57">
        <v>175</v>
      </c>
      <c r="BJ196" s="57">
        <v>3</v>
      </c>
      <c r="BK196" s="316" t="s">
        <v>5021</v>
      </c>
      <c r="BL196">
        <f t="shared" si="3"/>
        <v>5.25</v>
      </c>
      <c r="CD196" s="303" t="s">
        <v>5022</v>
      </c>
      <c r="CE196" s="57" t="s">
        <v>5023</v>
      </c>
      <c r="CF196" s="57" t="s">
        <v>5023</v>
      </c>
      <c r="CG196" s="57" t="s">
        <v>5023</v>
      </c>
      <c r="CI196" s="4"/>
      <c r="CK196" s="4"/>
      <c r="CO196" s="26" t="s">
        <v>5024</v>
      </c>
      <c r="CP196" t="s">
        <v>5025</v>
      </c>
      <c r="CQ196" s="8" t="s">
        <v>5026</v>
      </c>
      <c r="CS196" s="26" t="s">
        <v>5027</v>
      </c>
      <c r="CT196" s="8" t="s">
        <v>5028</v>
      </c>
    </row>
    <row r="197" spans="33:98" ht="13">
      <c r="AG197" s="499" t="s">
        <v>5029</v>
      </c>
      <c r="AH197" s="497">
        <v>22082026</v>
      </c>
      <c r="AI197" s="502" t="s">
        <v>5030</v>
      </c>
      <c r="AJ197" s="314"/>
      <c r="AK197" s="26" t="s">
        <v>5031</v>
      </c>
      <c r="AL197" s="4" t="s">
        <v>5032</v>
      </c>
      <c r="AM197" s="4" t="s">
        <v>139</v>
      </c>
      <c r="AN197" s="29">
        <v>631</v>
      </c>
      <c r="AO197" s="4"/>
      <c r="AV197" s="3"/>
      <c r="AY197" s="3"/>
      <c r="BF197" s="313" t="s">
        <v>5033</v>
      </c>
      <c r="BG197" s="314" t="s">
        <v>5020</v>
      </c>
      <c r="BH197" s="315" t="s">
        <v>1803</v>
      </c>
      <c r="BI197" s="57">
        <v>175</v>
      </c>
      <c r="BJ197" s="57">
        <v>6</v>
      </c>
      <c r="BK197" s="316" t="s">
        <v>4724</v>
      </c>
      <c r="BL197">
        <f t="shared" si="3"/>
        <v>10.5</v>
      </c>
      <c r="CD197" s="303" t="s">
        <v>5034</v>
      </c>
      <c r="CE197" s="298" t="s">
        <v>5035</v>
      </c>
      <c r="CF197" s="373" t="s">
        <v>5035</v>
      </c>
      <c r="CG197" s="57" t="s">
        <v>5035</v>
      </c>
      <c r="CO197" s="26" t="s">
        <v>5036</v>
      </c>
      <c r="CP197" t="s">
        <v>5037</v>
      </c>
      <c r="CQ197" s="8" t="s">
        <v>5038</v>
      </c>
      <c r="CS197" s="26" t="s">
        <v>5039</v>
      </c>
      <c r="CT197" s="8" t="s">
        <v>5040</v>
      </c>
    </row>
    <row r="198" spans="33:98" ht="13">
      <c r="AG198" s="499" t="s">
        <v>5041</v>
      </c>
      <c r="AH198" s="497">
        <v>22082027</v>
      </c>
      <c r="AI198" s="502" t="s">
        <v>5042</v>
      </c>
      <c r="AJ198" s="314"/>
      <c r="AK198" s="26" t="s">
        <v>5043</v>
      </c>
      <c r="AL198" s="4" t="s">
        <v>5044</v>
      </c>
      <c r="AM198" s="4" t="s">
        <v>139</v>
      </c>
      <c r="AN198" s="29">
        <v>647</v>
      </c>
      <c r="AO198" s="4"/>
      <c r="AV198" s="3"/>
      <c r="AY198" s="3"/>
      <c r="BF198" s="313" t="s">
        <v>5045</v>
      </c>
      <c r="BG198" s="314" t="s">
        <v>5046</v>
      </c>
      <c r="BH198" s="315" t="s">
        <v>1803</v>
      </c>
      <c r="BI198" s="57">
        <v>180</v>
      </c>
      <c r="BJ198" s="57">
        <v>6</v>
      </c>
      <c r="BK198" s="316" t="s">
        <v>5047</v>
      </c>
      <c r="BL198">
        <f t="shared" si="3"/>
        <v>10.8</v>
      </c>
      <c r="CD198" s="303" t="s">
        <v>5048</v>
      </c>
      <c r="CE198" s="298" t="s">
        <v>2248</v>
      </c>
      <c r="CF198" s="373" t="s">
        <v>5049</v>
      </c>
      <c r="CG198" s="57">
        <v>619</v>
      </c>
      <c r="CK198" s="4"/>
      <c r="CO198" s="26" t="s">
        <v>5050</v>
      </c>
      <c r="CP198" t="s">
        <v>5051</v>
      </c>
      <c r="CQ198" s="8" t="s">
        <v>5052</v>
      </c>
      <c r="CS198" s="26" t="s">
        <v>5053</v>
      </c>
      <c r="CT198" s="8" t="s">
        <v>5054</v>
      </c>
    </row>
    <row r="199" spans="33:98" ht="13">
      <c r="AG199" s="499" t="s">
        <v>5055</v>
      </c>
      <c r="AH199" s="497">
        <v>22082029</v>
      </c>
      <c r="AI199" s="502" t="s">
        <v>5056</v>
      </c>
      <c r="AJ199" s="314"/>
      <c r="AK199" s="26" t="s">
        <v>5057</v>
      </c>
      <c r="AL199" s="4" t="s">
        <v>5058</v>
      </c>
      <c r="AM199" s="4" t="s">
        <v>139</v>
      </c>
      <c r="AN199" s="29">
        <v>651</v>
      </c>
      <c r="AO199" s="4"/>
      <c r="AV199" s="3"/>
      <c r="AY199" s="3"/>
      <c r="BF199" s="313" t="s">
        <v>5059</v>
      </c>
      <c r="BG199" s="314" t="s">
        <v>5060</v>
      </c>
      <c r="BH199" s="315" t="s">
        <v>1803</v>
      </c>
      <c r="BI199" s="57">
        <v>225</v>
      </c>
      <c r="BJ199" s="57">
        <v>2</v>
      </c>
      <c r="BK199" s="316" t="s">
        <v>5061</v>
      </c>
      <c r="BL199">
        <f t="shared" si="3"/>
        <v>4.5</v>
      </c>
      <c r="CD199" s="303" t="s">
        <v>5062</v>
      </c>
      <c r="CE199" s="298" t="s">
        <v>1857</v>
      </c>
      <c r="CF199" s="373" t="s">
        <v>1857</v>
      </c>
      <c r="CG199" s="57">
        <v>570</v>
      </c>
      <c r="CI199" s="4"/>
      <c r="CK199" s="4"/>
      <c r="CO199" s="26" t="s">
        <v>5063</v>
      </c>
      <c r="CP199" t="s">
        <v>5064</v>
      </c>
      <c r="CQ199" s="8" t="s">
        <v>5065</v>
      </c>
      <c r="CS199" s="26" t="s">
        <v>5066</v>
      </c>
      <c r="CT199" s="8" t="s">
        <v>5067</v>
      </c>
    </row>
    <row r="200" spans="33:98" ht="13">
      <c r="AG200" s="499" t="s">
        <v>5068</v>
      </c>
      <c r="AH200" s="497">
        <v>22082062</v>
      </c>
      <c r="AI200" s="502" t="s">
        <v>5069</v>
      </c>
      <c r="AJ200" s="314"/>
      <c r="AK200" s="26" t="s">
        <v>5070</v>
      </c>
      <c r="AL200" s="4" t="s">
        <v>5071</v>
      </c>
      <c r="AM200" s="4" t="s">
        <v>139</v>
      </c>
      <c r="AN200" s="29">
        <v>624</v>
      </c>
      <c r="AO200" s="4"/>
      <c r="AV200" s="3"/>
      <c r="AY200" s="3"/>
      <c r="BF200" s="313" t="s">
        <v>5072</v>
      </c>
      <c r="BG200" s="314" t="s">
        <v>5073</v>
      </c>
      <c r="BH200" s="314" t="s">
        <v>1803</v>
      </c>
      <c r="BI200" s="57">
        <v>275</v>
      </c>
      <c r="BJ200" s="57">
        <v>6</v>
      </c>
      <c r="BK200" s="316" t="s">
        <v>2671</v>
      </c>
      <c r="BL200">
        <f t="shared" si="3"/>
        <v>16.5</v>
      </c>
      <c r="CD200" s="303" t="s">
        <v>5074</v>
      </c>
      <c r="CE200" s="57" t="s">
        <v>5075</v>
      </c>
      <c r="CF200" s="373" t="s">
        <v>1778</v>
      </c>
      <c r="CG200" s="373" t="s">
        <v>1778</v>
      </c>
      <c r="CO200" s="26" t="s">
        <v>5076</v>
      </c>
      <c r="CP200" t="s">
        <v>5077</v>
      </c>
      <c r="CQ200" s="8" t="s">
        <v>5078</v>
      </c>
      <c r="CS200" s="26" t="s">
        <v>5079</v>
      </c>
      <c r="CT200" s="8" t="s">
        <v>5080</v>
      </c>
    </row>
    <row r="201" spans="33:98" ht="13">
      <c r="AG201" s="499" t="s">
        <v>5081</v>
      </c>
      <c r="AH201" s="497">
        <v>22082086</v>
      </c>
      <c r="AI201" s="502" t="s">
        <v>5082</v>
      </c>
      <c r="AJ201" s="314"/>
      <c r="AK201" s="26" t="s">
        <v>5083</v>
      </c>
      <c r="AL201" s="4" t="s">
        <v>5084</v>
      </c>
      <c r="AM201" s="4" t="s">
        <v>139</v>
      </c>
      <c r="AN201" s="29">
        <v>638</v>
      </c>
      <c r="AO201" s="4"/>
      <c r="AV201" s="3"/>
      <c r="AY201" s="3"/>
      <c r="BF201" s="313" t="s">
        <v>5085</v>
      </c>
      <c r="BG201" s="314" t="s">
        <v>5086</v>
      </c>
      <c r="BH201" s="315" t="s">
        <v>1803</v>
      </c>
      <c r="BI201" s="57">
        <v>300</v>
      </c>
      <c r="BJ201" s="57">
        <v>1</v>
      </c>
      <c r="BK201" s="316" t="s">
        <v>5087</v>
      </c>
      <c r="BL201">
        <f t="shared" si="3"/>
        <v>3</v>
      </c>
      <c r="CD201" s="303" t="s">
        <v>5088</v>
      </c>
      <c r="CE201" s="298" t="s">
        <v>983</v>
      </c>
      <c r="CF201" s="373" t="s">
        <v>5089</v>
      </c>
      <c r="CG201" s="373" t="s">
        <v>1778</v>
      </c>
      <c r="CO201" s="26" t="s">
        <v>5090</v>
      </c>
      <c r="CP201" t="s">
        <v>5091</v>
      </c>
      <c r="CQ201" s="8" t="s">
        <v>5092</v>
      </c>
      <c r="CS201" s="26" t="s">
        <v>5093</v>
      </c>
      <c r="CT201" s="8" t="s">
        <v>5094</v>
      </c>
    </row>
    <row r="202" spans="33:98" ht="13">
      <c r="AG202" s="499" t="s">
        <v>5095</v>
      </c>
      <c r="AH202" s="497">
        <v>22082087</v>
      </c>
      <c r="AI202" s="502" t="s">
        <v>5096</v>
      </c>
      <c r="AJ202" s="314"/>
      <c r="AK202" s="26" t="s">
        <v>5097</v>
      </c>
      <c r="AL202" s="4" t="s">
        <v>5098</v>
      </c>
      <c r="AM202" s="4" t="s">
        <v>139</v>
      </c>
      <c r="AN202" s="29">
        <v>642</v>
      </c>
      <c r="AO202" s="4"/>
      <c r="AV202" s="3"/>
      <c r="AY202" s="3"/>
      <c r="BF202" s="313" t="s">
        <v>5099</v>
      </c>
      <c r="BG202" s="314" t="s">
        <v>5100</v>
      </c>
      <c r="BH202" s="315" t="s">
        <v>1803</v>
      </c>
      <c r="BI202" s="57">
        <v>300</v>
      </c>
      <c r="BJ202" s="57">
        <v>2</v>
      </c>
      <c r="BK202" s="316" t="s">
        <v>5101</v>
      </c>
      <c r="BL202">
        <f t="shared" si="3"/>
        <v>6</v>
      </c>
      <c r="CD202" s="303" t="s">
        <v>5102</v>
      </c>
      <c r="CE202" s="298" t="s">
        <v>3742</v>
      </c>
      <c r="CF202" s="373" t="s">
        <v>3742</v>
      </c>
      <c r="CG202" s="57">
        <v>571</v>
      </c>
      <c r="CO202" s="26" t="s">
        <v>5103</v>
      </c>
      <c r="CP202" t="s">
        <v>5104</v>
      </c>
      <c r="CQ202" s="8" t="s">
        <v>5105</v>
      </c>
      <c r="CS202" s="26" t="s">
        <v>5106</v>
      </c>
      <c r="CT202" s="8" t="s">
        <v>5107</v>
      </c>
    </row>
    <row r="203" spans="33:98" ht="13">
      <c r="AG203" s="496">
        <v>2208301100</v>
      </c>
      <c r="AH203" s="497">
        <v>22083011</v>
      </c>
      <c r="AI203" s="502" t="s">
        <v>5108</v>
      </c>
      <c r="AJ203" s="314"/>
      <c r="AK203" s="26" t="s">
        <v>5109</v>
      </c>
      <c r="AL203" s="4" t="s">
        <v>5110</v>
      </c>
      <c r="AM203" s="4" t="s">
        <v>139</v>
      </c>
      <c r="AN203" s="29" t="s">
        <v>1024</v>
      </c>
      <c r="AO203" s="4"/>
      <c r="AV203" s="3"/>
      <c r="AY203" s="3"/>
      <c r="BF203" s="313" t="s">
        <v>5111</v>
      </c>
      <c r="BG203" s="314" t="s">
        <v>5086</v>
      </c>
      <c r="BH203" s="315" t="s">
        <v>1803</v>
      </c>
      <c r="BI203" s="57">
        <v>300</v>
      </c>
      <c r="BJ203" s="57">
        <v>6</v>
      </c>
      <c r="BK203" s="316" t="s">
        <v>5112</v>
      </c>
      <c r="BL203">
        <f t="shared" si="3"/>
        <v>18</v>
      </c>
      <c r="CD203" s="303" t="s">
        <v>5113</v>
      </c>
      <c r="CE203" s="298" t="s">
        <v>5114</v>
      </c>
      <c r="CF203" s="373" t="s">
        <v>5115</v>
      </c>
      <c r="CG203" s="373" t="s">
        <v>1778</v>
      </c>
      <c r="CI203" s="4"/>
      <c r="CK203" s="4"/>
      <c r="CO203" s="26" t="s">
        <v>5116</v>
      </c>
      <c r="CP203" t="s">
        <v>5117</v>
      </c>
      <c r="CQ203" s="8" t="s">
        <v>5118</v>
      </c>
      <c r="CS203" s="26" t="s">
        <v>5119</v>
      </c>
      <c r="CT203" s="8" t="s">
        <v>5120</v>
      </c>
    </row>
    <row r="204" spans="33:98" ht="13">
      <c r="AG204" s="496">
        <v>2208303000</v>
      </c>
      <c r="AH204" s="497">
        <v>22083030</v>
      </c>
      <c r="AI204" s="502" t="s">
        <v>5121</v>
      </c>
      <c r="AJ204" s="314"/>
      <c r="AK204" s="26" t="s">
        <v>5122</v>
      </c>
      <c r="AL204" s="4" t="s">
        <v>2206</v>
      </c>
      <c r="AM204" s="4" t="s">
        <v>139</v>
      </c>
      <c r="AN204" s="29" t="s">
        <v>5123</v>
      </c>
      <c r="AO204" s="4"/>
      <c r="AV204" s="3"/>
      <c r="AY204" s="3"/>
      <c r="BF204" s="313" t="s">
        <v>5124</v>
      </c>
      <c r="BG204" s="314" t="s">
        <v>5125</v>
      </c>
      <c r="BH204" s="315" t="s">
        <v>1803</v>
      </c>
      <c r="BI204" s="57">
        <v>425</v>
      </c>
      <c r="BJ204" s="57">
        <v>24</v>
      </c>
      <c r="BK204" s="316" t="s">
        <v>5126</v>
      </c>
      <c r="BL204">
        <f t="shared" si="3"/>
        <v>102</v>
      </c>
      <c r="CD204" s="303" t="s">
        <v>5127</v>
      </c>
      <c r="CE204" s="57" t="s">
        <v>5128</v>
      </c>
      <c r="CF204" s="373" t="s">
        <v>1778</v>
      </c>
      <c r="CG204" s="373" t="s">
        <v>1778</v>
      </c>
      <c r="CI204" s="4"/>
      <c r="CK204" s="4"/>
      <c r="CO204" s="26" t="s">
        <v>5129</v>
      </c>
      <c r="CP204" t="s">
        <v>5130</v>
      </c>
      <c r="CQ204" s="8" t="s">
        <v>5131</v>
      </c>
      <c r="CS204" s="26" t="s">
        <v>5132</v>
      </c>
      <c r="CT204" s="8" t="s">
        <v>5133</v>
      </c>
    </row>
    <row r="205" spans="33:98" ht="13">
      <c r="AG205" s="496">
        <v>2208304100</v>
      </c>
      <c r="AH205" s="497">
        <v>22083041</v>
      </c>
      <c r="AI205" s="502" t="s">
        <v>5134</v>
      </c>
      <c r="AJ205" s="314"/>
      <c r="AK205" s="26" t="s">
        <v>5135</v>
      </c>
      <c r="AL205" s="4" t="s">
        <v>2237</v>
      </c>
      <c r="AM205" s="4" t="s">
        <v>139</v>
      </c>
      <c r="AN205" s="29" t="s">
        <v>5136</v>
      </c>
      <c r="AO205" s="4"/>
      <c r="AV205" s="3"/>
      <c r="AY205" s="3"/>
      <c r="BF205" s="313" t="s">
        <v>5137</v>
      </c>
      <c r="BG205" s="314" t="s">
        <v>5138</v>
      </c>
      <c r="BH205" s="315" t="s">
        <v>1803</v>
      </c>
      <c r="BI205" s="57">
        <v>450</v>
      </c>
      <c r="BJ205" s="57">
        <v>1</v>
      </c>
      <c r="BK205" s="316" t="s">
        <v>5139</v>
      </c>
      <c r="BL205">
        <f t="shared" si="3"/>
        <v>4.5</v>
      </c>
      <c r="CD205" s="303" t="s">
        <v>5140</v>
      </c>
      <c r="CE205" s="298" t="s">
        <v>5141</v>
      </c>
      <c r="CF205" s="373" t="s">
        <v>5142</v>
      </c>
      <c r="CG205" s="57">
        <v>618</v>
      </c>
      <c r="CO205" s="26" t="s">
        <v>5143</v>
      </c>
      <c r="CP205" t="s">
        <v>5144</v>
      </c>
      <c r="CQ205" s="8" t="s">
        <v>5145</v>
      </c>
      <c r="CS205" s="26" t="s">
        <v>5146</v>
      </c>
      <c r="CT205" s="8" t="s">
        <v>5147</v>
      </c>
    </row>
    <row r="206" spans="33:98" ht="13">
      <c r="AG206" s="499" t="s">
        <v>5148</v>
      </c>
      <c r="AH206" s="497">
        <v>22083052</v>
      </c>
      <c r="AI206" s="502" t="s">
        <v>5149</v>
      </c>
      <c r="AJ206" s="314"/>
      <c r="AK206" s="26" t="s">
        <v>3020</v>
      </c>
      <c r="AL206" s="4" t="s">
        <v>3021</v>
      </c>
      <c r="AM206" s="4" t="s">
        <v>139</v>
      </c>
      <c r="AN206" s="29" t="s">
        <v>2844</v>
      </c>
      <c r="AO206" s="4"/>
      <c r="AV206" s="3"/>
      <c r="AY206" s="3"/>
      <c r="BF206" s="313" t="s">
        <v>5150</v>
      </c>
      <c r="BG206" s="314" t="s">
        <v>5151</v>
      </c>
      <c r="BH206" s="315" t="s">
        <v>1803</v>
      </c>
      <c r="BI206" s="57">
        <v>500</v>
      </c>
      <c r="BJ206" s="57">
        <v>1</v>
      </c>
      <c r="BK206" s="316" t="s">
        <v>5152</v>
      </c>
      <c r="BL206">
        <f t="shared" si="3"/>
        <v>5</v>
      </c>
      <c r="CD206" s="303" t="s">
        <v>5153</v>
      </c>
      <c r="CE206" s="298" t="s">
        <v>1048</v>
      </c>
      <c r="CF206" s="373" t="s">
        <v>1048</v>
      </c>
      <c r="CG206" s="57">
        <v>572</v>
      </c>
      <c r="CI206" s="4"/>
      <c r="CK206" s="4"/>
      <c r="CO206" s="26" t="s">
        <v>5154</v>
      </c>
      <c r="CP206" t="s">
        <v>5155</v>
      </c>
      <c r="CQ206" s="8" t="s">
        <v>5156</v>
      </c>
      <c r="CS206" s="26" t="s">
        <v>5157</v>
      </c>
      <c r="CT206" s="8" t="s">
        <v>5158</v>
      </c>
    </row>
    <row r="207" spans="33:98" ht="13">
      <c r="AG207" s="496">
        <v>2208306100</v>
      </c>
      <c r="AH207" s="497">
        <v>22083061</v>
      </c>
      <c r="AI207" s="502" t="s">
        <v>5159</v>
      </c>
      <c r="AJ207" s="314"/>
      <c r="AK207" s="26" t="s">
        <v>3041</v>
      </c>
      <c r="AL207" s="4" t="s">
        <v>2269</v>
      </c>
      <c r="AM207" s="4" t="s">
        <v>139</v>
      </c>
      <c r="AN207" s="29" t="s">
        <v>4180</v>
      </c>
      <c r="AO207" s="3"/>
      <c r="AV207" s="3"/>
      <c r="AY207" s="3"/>
      <c r="BF207" s="313" t="s">
        <v>5160</v>
      </c>
      <c r="BG207" s="314" t="s">
        <v>5161</v>
      </c>
      <c r="BH207" s="315" t="s">
        <v>1803</v>
      </c>
      <c r="BI207" s="57">
        <v>600</v>
      </c>
      <c r="BJ207" s="57">
        <v>2</v>
      </c>
      <c r="BK207" s="316" t="s">
        <v>5162</v>
      </c>
      <c r="BL207">
        <f t="shared" si="3"/>
        <v>12</v>
      </c>
      <c r="CD207" s="303" t="s">
        <v>5163</v>
      </c>
      <c r="CE207" s="57" t="s">
        <v>3396</v>
      </c>
      <c r="CF207" s="57" t="s">
        <v>3396</v>
      </c>
      <c r="CG207" s="57">
        <v>573</v>
      </c>
      <c r="CO207" s="26" t="s">
        <v>5164</v>
      </c>
      <c r="CP207" t="s">
        <v>5165</v>
      </c>
      <c r="CQ207" s="8" t="s">
        <v>1929</v>
      </c>
      <c r="CS207" s="26" t="s">
        <v>5166</v>
      </c>
      <c r="CT207" s="8" t="s">
        <v>5167</v>
      </c>
    </row>
    <row r="208" spans="33:98" ht="13">
      <c r="AG208" s="496">
        <v>2208307100</v>
      </c>
      <c r="AH208" s="497">
        <v>22083071</v>
      </c>
      <c r="AI208" s="502" t="s">
        <v>5168</v>
      </c>
      <c r="AJ208" s="314"/>
      <c r="AK208" s="26" t="s">
        <v>3063</v>
      </c>
      <c r="AL208" s="4" t="s">
        <v>2300</v>
      </c>
      <c r="AM208" s="4" t="s">
        <v>139</v>
      </c>
      <c r="AN208" s="29" t="s">
        <v>4381</v>
      </c>
      <c r="AO208" s="3"/>
      <c r="AV208" s="3"/>
      <c r="AY208" s="3"/>
      <c r="BF208" s="313" t="s">
        <v>5169</v>
      </c>
      <c r="BG208" s="314" t="s">
        <v>4464</v>
      </c>
      <c r="BH208" s="315" t="s">
        <v>1803</v>
      </c>
      <c r="BI208" s="57">
        <v>620</v>
      </c>
      <c r="BJ208" s="57">
        <v>6</v>
      </c>
      <c r="BK208" s="316" t="s">
        <v>3372</v>
      </c>
      <c r="BL208">
        <f t="shared" si="3"/>
        <v>37.200000000000003</v>
      </c>
      <c r="CD208" s="303" t="s">
        <v>5170</v>
      </c>
      <c r="CE208" s="298" t="s">
        <v>1813</v>
      </c>
      <c r="CF208" s="373" t="s">
        <v>1813</v>
      </c>
      <c r="CG208" s="57">
        <v>575</v>
      </c>
      <c r="CO208" s="26" t="s">
        <v>5171</v>
      </c>
      <c r="CP208" t="s">
        <v>1907</v>
      </c>
      <c r="CQ208" s="8" t="s">
        <v>5172</v>
      </c>
      <c r="CS208" s="26" t="s">
        <v>5173</v>
      </c>
      <c r="CT208" s="8" t="s">
        <v>5174</v>
      </c>
    </row>
    <row r="209" spans="33:98" ht="13">
      <c r="AG209" s="496">
        <v>2208308200</v>
      </c>
      <c r="AH209" s="497">
        <v>22083082</v>
      </c>
      <c r="AI209" s="502" t="s">
        <v>5175</v>
      </c>
      <c r="AJ209" s="314"/>
      <c r="AK209" s="26" t="s">
        <v>5176</v>
      </c>
      <c r="AL209" s="4" t="s">
        <v>5177</v>
      </c>
      <c r="AM209" s="4" t="s">
        <v>139</v>
      </c>
      <c r="AN209" s="29">
        <v>637</v>
      </c>
      <c r="AO209" s="4"/>
      <c r="AV209" s="3"/>
      <c r="AY209" s="3"/>
      <c r="BF209" s="313" t="s">
        <v>5178</v>
      </c>
      <c r="BG209" s="314" t="s">
        <v>5179</v>
      </c>
      <c r="BH209" s="315" t="s">
        <v>1803</v>
      </c>
      <c r="BI209" s="57">
        <v>750</v>
      </c>
      <c r="BJ209" s="57">
        <v>6</v>
      </c>
      <c r="BK209" s="316" t="s">
        <v>5180</v>
      </c>
      <c r="BL209">
        <f t="shared" si="3"/>
        <v>45</v>
      </c>
      <c r="CD209" s="303" t="s">
        <v>5181</v>
      </c>
      <c r="CE209" s="57" t="s">
        <v>2001</v>
      </c>
      <c r="CF209" s="57" t="s">
        <v>2001</v>
      </c>
      <c r="CG209" s="298">
        <v>576</v>
      </c>
      <c r="CO209" s="26" t="s">
        <v>5182</v>
      </c>
      <c r="CP209" t="s">
        <v>5183</v>
      </c>
      <c r="CQ209" s="8" t="s">
        <v>5184</v>
      </c>
      <c r="CS209" s="26" t="s">
        <v>5185</v>
      </c>
      <c r="CT209" s="8" t="s">
        <v>5186</v>
      </c>
    </row>
    <row r="210" spans="33:98" ht="13.5" thickBot="1">
      <c r="AG210" s="496">
        <v>2208401100</v>
      </c>
      <c r="AH210" s="497">
        <v>22084011</v>
      </c>
      <c r="AI210" s="502" t="s">
        <v>5187</v>
      </c>
      <c r="AJ210" s="314"/>
      <c r="AK210" s="26" t="s">
        <v>5188</v>
      </c>
      <c r="AL210" s="4" t="s">
        <v>5189</v>
      </c>
      <c r="AM210" s="4" t="s">
        <v>139</v>
      </c>
      <c r="AN210" s="29">
        <v>650</v>
      </c>
      <c r="AO210" s="6"/>
      <c r="AV210" s="3"/>
      <c r="AY210" s="3"/>
      <c r="BF210" s="313" t="s">
        <v>5190</v>
      </c>
      <c r="BG210" s="314" t="s">
        <v>5191</v>
      </c>
      <c r="BH210" s="315" t="s">
        <v>1803</v>
      </c>
      <c r="BI210" s="57">
        <v>840</v>
      </c>
      <c r="BJ210" s="57">
        <v>1</v>
      </c>
      <c r="BK210" s="316" t="s">
        <v>5192</v>
      </c>
      <c r="BL210">
        <f t="shared" si="3"/>
        <v>8.4</v>
      </c>
      <c r="CD210" s="303" t="s">
        <v>5193</v>
      </c>
      <c r="CE210" s="298" t="s">
        <v>5194</v>
      </c>
      <c r="CF210" s="373" t="s">
        <v>5194</v>
      </c>
      <c r="CG210" s="57">
        <v>577</v>
      </c>
      <c r="CO210" s="27" t="s">
        <v>5195</v>
      </c>
      <c r="CP210" s="28" t="s">
        <v>5196</v>
      </c>
      <c r="CQ210" s="9" t="s">
        <v>5197</v>
      </c>
      <c r="CS210" s="26" t="s">
        <v>5198</v>
      </c>
      <c r="CT210" s="8" t="s">
        <v>5199</v>
      </c>
    </row>
    <row r="211" spans="33:98" ht="13">
      <c r="AG211" s="496">
        <v>2208403100</v>
      </c>
      <c r="AH211" s="497">
        <v>22084031</v>
      </c>
      <c r="AI211" s="502" t="s">
        <v>5200</v>
      </c>
      <c r="AJ211" s="314"/>
      <c r="AK211" s="26" t="s">
        <v>5201</v>
      </c>
      <c r="AL211" s="4" t="s">
        <v>5202</v>
      </c>
      <c r="AM211" s="4" t="s">
        <v>139</v>
      </c>
      <c r="AN211" s="29">
        <v>655</v>
      </c>
      <c r="AO211" s="4"/>
      <c r="AV211" s="3"/>
      <c r="AY211" s="3"/>
      <c r="BF211" s="313" t="s">
        <v>5203</v>
      </c>
      <c r="BG211" s="314" t="s">
        <v>5204</v>
      </c>
      <c r="BH211" s="315" t="s">
        <v>1803</v>
      </c>
      <c r="BI211" s="57">
        <v>900</v>
      </c>
      <c r="BJ211" s="57">
        <v>1</v>
      </c>
      <c r="BK211" s="316" t="s">
        <v>5205</v>
      </c>
      <c r="BL211">
        <f t="shared" si="3"/>
        <v>9</v>
      </c>
      <c r="CD211" s="303" t="s">
        <v>5206</v>
      </c>
      <c r="CE211" s="298" t="s">
        <v>5207</v>
      </c>
      <c r="CF211" s="373" t="s">
        <v>5207</v>
      </c>
      <c r="CG211" s="57" t="s">
        <v>5207</v>
      </c>
      <c r="CI211" s="4"/>
      <c r="CK211" s="4"/>
      <c r="CS211" s="26" t="s">
        <v>5208</v>
      </c>
      <c r="CT211" s="8" t="s">
        <v>5209</v>
      </c>
    </row>
    <row r="212" spans="33:98" ht="13">
      <c r="AG212" s="496">
        <v>2208403900</v>
      </c>
      <c r="AH212" s="497">
        <v>22084039</v>
      </c>
      <c r="AI212" s="502" t="s">
        <v>5210</v>
      </c>
      <c r="AJ212" s="314"/>
      <c r="AK212" s="26" t="s">
        <v>5211</v>
      </c>
      <c r="AL212" s="4" t="s">
        <v>5212</v>
      </c>
      <c r="AM212" s="4" t="s">
        <v>139</v>
      </c>
      <c r="AN212" s="29">
        <v>630</v>
      </c>
      <c r="AO212" s="4"/>
      <c r="AV212" s="3"/>
      <c r="AY212" s="3"/>
      <c r="BF212" s="313" t="s">
        <v>5213</v>
      </c>
      <c r="BG212" s="314" t="s">
        <v>5214</v>
      </c>
      <c r="BH212" s="315" t="s">
        <v>1803</v>
      </c>
      <c r="BI212" s="57">
        <v>1000</v>
      </c>
      <c r="BJ212" s="57">
        <v>1</v>
      </c>
      <c r="BK212" s="316" t="s">
        <v>4021</v>
      </c>
      <c r="BL212">
        <f t="shared" si="3"/>
        <v>10</v>
      </c>
      <c r="CD212" s="303" t="s">
        <v>5215</v>
      </c>
      <c r="CE212" s="298" t="s">
        <v>476</v>
      </c>
      <c r="CF212" s="373" t="s">
        <v>476</v>
      </c>
      <c r="CG212" s="57">
        <v>502</v>
      </c>
      <c r="CI212" s="4"/>
      <c r="CK212" s="4"/>
      <c r="CS212" s="26" t="s">
        <v>5216</v>
      </c>
      <c r="CT212" s="8" t="s">
        <v>5217</v>
      </c>
    </row>
    <row r="213" spans="33:98" ht="13">
      <c r="AG213" s="499" t="s">
        <v>5218</v>
      </c>
      <c r="AH213" s="497">
        <v>22084099</v>
      </c>
      <c r="AI213" s="502" t="s">
        <v>5219</v>
      </c>
      <c r="AJ213" s="314"/>
      <c r="AK213" s="26" t="s">
        <v>5220</v>
      </c>
      <c r="AL213" s="6" t="s">
        <v>5221</v>
      </c>
      <c r="AM213" s="4" t="s">
        <v>139</v>
      </c>
      <c r="AN213" s="656">
        <v>641</v>
      </c>
      <c r="AV213" s="3"/>
      <c r="AY213" s="3"/>
      <c r="BF213" s="313" t="s">
        <v>5222</v>
      </c>
      <c r="BG213" s="314" t="s">
        <v>5223</v>
      </c>
      <c r="BH213" s="314" t="s">
        <v>1803</v>
      </c>
      <c r="BI213" s="57">
        <v>1200</v>
      </c>
      <c r="BJ213" s="57">
        <v>1</v>
      </c>
      <c r="BK213" s="316" t="s">
        <v>2155</v>
      </c>
      <c r="BL213">
        <f t="shared" si="3"/>
        <v>12</v>
      </c>
      <c r="CD213" s="303" t="s">
        <v>5224</v>
      </c>
      <c r="CE213" s="298" t="s">
        <v>5225</v>
      </c>
      <c r="CF213" s="373" t="s">
        <v>1778</v>
      </c>
      <c r="CG213" s="373" t="s">
        <v>1778</v>
      </c>
      <c r="CI213" s="4"/>
      <c r="CK213" s="4"/>
      <c r="CS213" s="26" t="s">
        <v>5226</v>
      </c>
      <c r="CT213" s="8" t="s">
        <v>5227</v>
      </c>
    </row>
    <row r="214" spans="33:98" ht="13">
      <c r="AG214" s="496">
        <v>2208501100</v>
      </c>
      <c r="AH214" s="497">
        <v>22085011</v>
      </c>
      <c r="AI214" s="502" t="s">
        <v>5228</v>
      </c>
      <c r="AJ214" s="314"/>
      <c r="AK214" s="26" t="s">
        <v>5229</v>
      </c>
      <c r="AL214" s="6" t="s">
        <v>5230</v>
      </c>
      <c r="AM214" s="4" t="s">
        <v>139</v>
      </c>
      <c r="AN214" s="656">
        <v>646</v>
      </c>
      <c r="AV214" s="3"/>
      <c r="AY214" s="3"/>
      <c r="BF214" s="313" t="s">
        <v>5231</v>
      </c>
      <c r="BG214" s="314" t="s">
        <v>5232</v>
      </c>
      <c r="BH214" s="315" t="s">
        <v>1803</v>
      </c>
      <c r="BI214" s="57">
        <v>1500</v>
      </c>
      <c r="BJ214" s="57">
        <v>1</v>
      </c>
      <c r="BK214" s="316" t="s">
        <v>951</v>
      </c>
      <c r="BL214">
        <f t="shared" si="3"/>
        <v>15</v>
      </c>
      <c r="CD214" s="303" t="s">
        <v>5233</v>
      </c>
      <c r="CE214" s="57" t="s">
        <v>3532</v>
      </c>
      <c r="CF214" s="373" t="s">
        <v>1778</v>
      </c>
      <c r="CG214" s="373" t="s">
        <v>1778</v>
      </c>
      <c r="CI214" s="4"/>
      <c r="CK214" s="4"/>
      <c r="CS214" s="26" t="s">
        <v>5234</v>
      </c>
      <c r="CT214" s="8" t="s">
        <v>5235</v>
      </c>
    </row>
    <row r="215" spans="33:98" ht="13">
      <c r="AG215" s="499" t="s">
        <v>5236</v>
      </c>
      <c r="AH215" s="497">
        <v>22085019</v>
      </c>
      <c r="AI215" s="502" t="s">
        <v>5237</v>
      </c>
      <c r="AJ215" s="314"/>
      <c r="AK215" s="26" t="s">
        <v>5238</v>
      </c>
      <c r="AL215" t="s">
        <v>5239</v>
      </c>
      <c r="AM215" s="4" t="s">
        <v>139</v>
      </c>
      <c r="AN215" s="657">
        <v>633</v>
      </c>
      <c r="AV215" s="3"/>
      <c r="AY215" s="3"/>
      <c r="BF215" s="313" t="s">
        <v>5240</v>
      </c>
      <c r="BG215" s="314" t="s">
        <v>5241</v>
      </c>
      <c r="BH215" s="315" t="s">
        <v>1803</v>
      </c>
      <c r="BI215" s="57">
        <v>1950</v>
      </c>
      <c r="BJ215" s="57">
        <v>1</v>
      </c>
      <c r="BK215" s="316" t="s">
        <v>5128</v>
      </c>
      <c r="BL215">
        <f t="shared" si="3"/>
        <v>19.5</v>
      </c>
      <c r="CD215" s="303" t="s">
        <v>5242</v>
      </c>
      <c r="CE215" s="298" t="s">
        <v>3563</v>
      </c>
      <c r="CF215" s="373" t="s">
        <v>1778</v>
      </c>
      <c r="CG215" s="373" t="s">
        <v>1778</v>
      </c>
      <c r="CI215" s="4"/>
      <c r="CK215" s="4"/>
      <c r="CS215" s="26" t="s">
        <v>5243</v>
      </c>
      <c r="CT215" s="8" t="s">
        <v>5244</v>
      </c>
    </row>
    <row r="216" spans="33:98" ht="13">
      <c r="AG216" s="496">
        <v>2208601100</v>
      </c>
      <c r="AH216" s="497">
        <v>22086011</v>
      </c>
      <c r="AI216" s="502" t="s">
        <v>5245</v>
      </c>
      <c r="AJ216" s="314"/>
      <c r="AK216" s="26" t="s">
        <v>5246</v>
      </c>
      <c r="AL216" t="s">
        <v>5247</v>
      </c>
      <c r="AM216" s="4" t="s">
        <v>139</v>
      </c>
      <c r="AN216" s="657">
        <v>626</v>
      </c>
      <c r="AO216" s="4"/>
      <c r="AV216" s="3"/>
      <c r="AY216" s="3"/>
      <c r="BF216" s="313" t="s">
        <v>5248</v>
      </c>
      <c r="BG216" s="314" t="s">
        <v>5249</v>
      </c>
      <c r="BH216" s="315" t="s">
        <v>1803</v>
      </c>
      <c r="BI216" s="57">
        <v>2930</v>
      </c>
      <c r="BJ216" s="57">
        <v>1</v>
      </c>
      <c r="BK216" s="316" t="s">
        <v>5250</v>
      </c>
      <c r="BL216">
        <f t="shared" si="3"/>
        <v>29.3</v>
      </c>
      <c r="CD216" s="303" t="s">
        <v>5251</v>
      </c>
      <c r="CE216" s="57" t="s">
        <v>5252</v>
      </c>
      <c r="CF216" s="57" t="s">
        <v>5253</v>
      </c>
      <c r="CG216" s="298">
        <v>630</v>
      </c>
      <c r="CS216" s="26" t="s">
        <v>5254</v>
      </c>
      <c r="CT216" s="8" t="s">
        <v>5255</v>
      </c>
    </row>
    <row r="217" spans="33:98" ht="13">
      <c r="AG217" s="496">
        <v>2208601900</v>
      </c>
      <c r="AH217" s="497">
        <v>22086019</v>
      </c>
      <c r="AI217" s="502" t="s">
        <v>5256</v>
      </c>
      <c r="AJ217" s="314"/>
      <c r="AK217" s="26" t="s">
        <v>5257</v>
      </c>
      <c r="AL217" t="s">
        <v>5258</v>
      </c>
      <c r="AM217" s="4" t="s">
        <v>139</v>
      </c>
      <c r="AN217" s="657">
        <v>636</v>
      </c>
      <c r="AV217" s="3"/>
      <c r="AY217" s="3"/>
      <c r="BF217" s="313" t="s">
        <v>5259</v>
      </c>
      <c r="BG217" s="314" t="s">
        <v>5260</v>
      </c>
      <c r="BH217" s="315" t="s">
        <v>1803</v>
      </c>
      <c r="BI217" s="57">
        <v>3000</v>
      </c>
      <c r="BJ217" s="57">
        <v>1</v>
      </c>
      <c r="BK217" s="316" t="s">
        <v>4084</v>
      </c>
      <c r="BL217">
        <f t="shared" si="3"/>
        <v>30</v>
      </c>
      <c r="CD217" s="303" t="s">
        <v>5261</v>
      </c>
      <c r="CE217" s="57" t="s">
        <v>5262</v>
      </c>
      <c r="CF217" s="57" t="s">
        <v>5262</v>
      </c>
      <c r="CG217" s="57">
        <v>611</v>
      </c>
      <c r="CS217" s="26" t="s">
        <v>5263</v>
      </c>
      <c r="CT217" s="8" t="s">
        <v>5264</v>
      </c>
    </row>
    <row r="218" spans="33:98" ht="13">
      <c r="AG218" s="496">
        <v>2208701000</v>
      </c>
      <c r="AH218" s="497">
        <v>22087010</v>
      </c>
      <c r="AI218" s="502" t="s">
        <v>5265</v>
      </c>
      <c r="AJ218" s="314"/>
      <c r="AK218" s="26" t="s">
        <v>5266</v>
      </c>
      <c r="AL218" t="s">
        <v>5267</v>
      </c>
      <c r="AM218" s="4" t="s">
        <v>139</v>
      </c>
      <c r="AN218" s="657">
        <v>649</v>
      </c>
      <c r="AV218" s="3"/>
      <c r="AY218" s="3"/>
      <c r="BF218" s="313" t="s">
        <v>5268</v>
      </c>
      <c r="BG218" s="314" t="s">
        <v>5269</v>
      </c>
      <c r="BH218" s="315" t="s">
        <v>1803</v>
      </c>
      <c r="BI218" s="57">
        <v>4091</v>
      </c>
      <c r="BJ218" s="57">
        <v>1</v>
      </c>
      <c r="BK218" s="316" t="s">
        <v>5270</v>
      </c>
      <c r="BL218">
        <f t="shared" si="3"/>
        <v>40.909999999999997</v>
      </c>
      <c r="CD218" s="303" t="s">
        <v>5271</v>
      </c>
      <c r="CE218" s="298" t="s">
        <v>3186</v>
      </c>
      <c r="CF218" s="373" t="s">
        <v>3186</v>
      </c>
      <c r="CG218" s="57">
        <v>578</v>
      </c>
      <c r="CI218" s="4"/>
      <c r="CK218" s="4"/>
      <c r="CS218" s="26" t="s">
        <v>5272</v>
      </c>
      <c r="CT218" s="8" t="s">
        <v>5273</v>
      </c>
    </row>
    <row r="219" spans="33:98" ht="13">
      <c r="AG219" s="496">
        <v>2208709000</v>
      </c>
      <c r="AH219" s="497">
        <v>22087090</v>
      </c>
      <c r="AI219" s="502" t="s">
        <v>5274</v>
      </c>
      <c r="AJ219" s="314"/>
      <c r="AK219" s="26" t="s">
        <v>5275</v>
      </c>
      <c r="AL219" t="s">
        <v>5276</v>
      </c>
      <c r="AM219" s="4" t="s">
        <v>139</v>
      </c>
      <c r="AN219" s="657">
        <v>654</v>
      </c>
      <c r="AV219" s="3"/>
      <c r="AY219" s="3"/>
      <c r="BF219" s="313" t="s">
        <v>5277</v>
      </c>
      <c r="BG219" s="314" t="s">
        <v>5278</v>
      </c>
      <c r="BH219" s="315" t="s">
        <v>1803</v>
      </c>
      <c r="BI219" s="57">
        <v>4540</v>
      </c>
      <c r="BJ219" s="57">
        <v>1</v>
      </c>
      <c r="BK219" s="316" t="s">
        <v>5279</v>
      </c>
      <c r="BL219">
        <f t="shared" si="3"/>
        <v>45.4</v>
      </c>
      <c r="CD219" s="303" t="s">
        <v>5280</v>
      </c>
      <c r="CE219" s="57" t="s">
        <v>5101</v>
      </c>
      <c r="CF219" s="373" t="s">
        <v>1778</v>
      </c>
      <c r="CG219" s="373" t="s">
        <v>1778</v>
      </c>
      <c r="CS219" s="26" t="s">
        <v>5281</v>
      </c>
      <c r="CT219" s="8" t="s">
        <v>5282</v>
      </c>
    </row>
    <row r="220" spans="33:98" ht="13">
      <c r="AG220" s="499" t="s">
        <v>5283</v>
      </c>
      <c r="AH220" s="497">
        <v>22089011</v>
      </c>
      <c r="AI220" s="502" t="s">
        <v>5284</v>
      </c>
      <c r="AJ220" s="314"/>
      <c r="AK220" s="26" t="s">
        <v>5285</v>
      </c>
      <c r="AL220" t="s">
        <v>5286</v>
      </c>
      <c r="AM220" s="4" t="s">
        <v>139</v>
      </c>
      <c r="AN220" s="657">
        <v>629</v>
      </c>
      <c r="BF220" s="313" t="s">
        <v>5287</v>
      </c>
      <c r="BG220" s="314" t="s">
        <v>5288</v>
      </c>
      <c r="BH220" s="315" t="s">
        <v>1803</v>
      </c>
      <c r="BI220" s="57">
        <v>7500</v>
      </c>
      <c r="BJ220" s="57">
        <v>6</v>
      </c>
      <c r="BK220" s="316" t="s">
        <v>5289</v>
      </c>
      <c r="BL220">
        <f t="shared" si="3"/>
        <v>450</v>
      </c>
      <c r="CD220" s="303" t="s">
        <v>5290</v>
      </c>
      <c r="CE220" s="298" t="s">
        <v>3702</v>
      </c>
      <c r="CF220" s="373" t="s">
        <v>3702</v>
      </c>
      <c r="CG220" s="57">
        <v>579</v>
      </c>
      <c r="CI220" s="4"/>
      <c r="CK220" s="4"/>
      <c r="CS220" s="26" t="s">
        <v>5291</v>
      </c>
      <c r="CT220" s="8" t="s">
        <v>5292</v>
      </c>
    </row>
    <row r="221" spans="33:98" ht="13">
      <c r="AG221" s="499" t="s">
        <v>5293</v>
      </c>
      <c r="AH221" s="497">
        <v>22089031</v>
      </c>
      <c r="AI221" s="502" t="s">
        <v>5294</v>
      </c>
      <c r="AJ221" s="314"/>
      <c r="AK221" s="26" t="s">
        <v>5295</v>
      </c>
      <c r="AL221" t="s">
        <v>5296</v>
      </c>
      <c r="AM221" s="4" t="s">
        <v>139</v>
      </c>
      <c r="AN221" s="657">
        <v>640</v>
      </c>
      <c r="BF221" s="313" t="s">
        <v>5297</v>
      </c>
      <c r="BG221" s="314" t="s">
        <v>5298</v>
      </c>
      <c r="BH221" s="315" t="s">
        <v>1803</v>
      </c>
      <c r="BI221" s="57">
        <v>10000</v>
      </c>
      <c r="BJ221" s="57">
        <v>1</v>
      </c>
      <c r="BK221" s="316" t="s">
        <v>752</v>
      </c>
      <c r="BL221">
        <f t="shared" si="3"/>
        <v>100</v>
      </c>
      <c r="CD221" s="303" t="s">
        <v>5299</v>
      </c>
      <c r="CE221" s="57" t="s">
        <v>5300</v>
      </c>
      <c r="CF221" s="57" t="s">
        <v>5301</v>
      </c>
      <c r="CG221" s="373" t="s">
        <v>1778</v>
      </c>
      <c r="CI221" s="4"/>
      <c r="CK221" s="4"/>
      <c r="CS221" s="26" t="s">
        <v>5302</v>
      </c>
      <c r="CT221" s="8" t="s">
        <v>5303</v>
      </c>
    </row>
    <row r="222" spans="33:98" ht="13">
      <c r="AG222" s="499" t="s">
        <v>5304</v>
      </c>
      <c r="AH222" s="497">
        <v>22089041</v>
      </c>
      <c r="AI222" s="502" t="s">
        <v>5305</v>
      </c>
      <c r="AJ222" s="314"/>
      <c r="AK222" s="26" t="s">
        <v>5306</v>
      </c>
      <c r="AL222" t="s">
        <v>5307</v>
      </c>
      <c r="AM222" s="4" t="s">
        <v>139</v>
      </c>
      <c r="AN222" s="657">
        <v>645</v>
      </c>
      <c r="BF222" s="313" t="s">
        <v>5308</v>
      </c>
      <c r="BG222" s="314" t="s">
        <v>5309</v>
      </c>
      <c r="BH222" s="315" t="s">
        <v>1803</v>
      </c>
      <c r="BI222" s="57">
        <v>12500</v>
      </c>
      <c r="BJ222" s="57">
        <v>6</v>
      </c>
      <c r="BK222" s="316" t="s">
        <v>972</v>
      </c>
      <c r="BL222">
        <f>(BJ222*BI222)/100</f>
        <v>750</v>
      </c>
      <c r="CD222" s="303" t="s">
        <v>5310</v>
      </c>
      <c r="CE222" s="298" t="s">
        <v>3610</v>
      </c>
      <c r="CF222" s="373" t="s">
        <v>1778</v>
      </c>
      <c r="CG222" s="373" t="s">
        <v>1778</v>
      </c>
      <c r="CS222" s="26" t="s">
        <v>5311</v>
      </c>
      <c r="CT222" s="8" t="s">
        <v>5312</v>
      </c>
    </row>
    <row r="223" spans="33:98" ht="13">
      <c r="AG223" s="499" t="s">
        <v>5313</v>
      </c>
      <c r="AH223" s="497">
        <v>22089045</v>
      </c>
      <c r="AI223" s="502" t="s">
        <v>5314</v>
      </c>
      <c r="AJ223" s="314"/>
      <c r="AK223" s="26" t="s">
        <v>5315</v>
      </c>
      <c r="AL223" t="s">
        <v>5316</v>
      </c>
      <c r="AM223" s="4" t="s">
        <v>139</v>
      </c>
      <c r="AN223" s="657">
        <v>632</v>
      </c>
      <c r="BF223" s="313" t="s">
        <v>5317</v>
      </c>
      <c r="BG223" s="314" t="s">
        <v>5318</v>
      </c>
      <c r="BH223" s="314" t="s">
        <v>5319</v>
      </c>
      <c r="BI223" s="57">
        <v>1</v>
      </c>
      <c r="BJ223" s="57">
        <v>1</v>
      </c>
      <c r="BK223" s="316" t="s">
        <v>1014</v>
      </c>
      <c r="BL223" s="57">
        <f>BI223*BJ223</f>
        <v>1</v>
      </c>
      <c r="CD223" s="303" t="s">
        <v>5320</v>
      </c>
      <c r="CE223" s="298" t="s">
        <v>5321</v>
      </c>
      <c r="CF223" s="373" t="s">
        <v>1778</v>
      </c>
      <c r="CG223" s="57">
        <v>608</v>
      </c>
      <c r="CI223" s="4"/>
      <c r="CK223" s="4"/>
      <c r="CS223" s="26" t="s">
        <v>5322</v>
      </c>
      <c r="CT223" s="8" t="s">
        <v>5323</v>
      </c>
    </row>
    <row r="224" spans="33:98">
      <c r="AG224" s="496">
        <v>2208904800</v>
      </c>
      <c r="AH224" s="497">
        <v>22089048</v>
      </c>
      <c r="AI224" s="502" t="s">
        <v>5324</v>
      </c>
      <c r="AJ224" s="314"/>
      <c r="AK224" s="26" t="s">
        <v>5325</v>
      </c>
      <c r="AL224" t="s">
        <v>5326</v>
      </c>
      <c r="AM224" s="4" t="s">
        <v>139</v>
      </c>
      <c r="AN224" s="657">
        <v>625</v>
      </c>
      <c r="BF224" s="313" t="s">
        <v>5327</v>
      </c>
      <c r="BG224" s="314" t="s">
        <v>5328</v>
      </c>
      <c r="BH224" s="315" t="s">
        <v>5319</v>
      </c>
      <c r="BI224" s="57">
        <v>1</v>
      </c>
      <c r="BJ224" s="57">
        <v>4</v>
      </c>
      <c r="BK224" s="316" t="s">
        <v>5329</v>
      </c>
      <c r="BL224" s="57">
        <f t="shared" ref="BL224:BL287" si="4">BI224*BJ224</f>
        <v>4</v>
      </c>
      <c r="CD224" s="303" t="s">
        <v>5330</v>
      </c>
      <c r="CE224" s="57" t="s">
        <v>3627</v>
      </c>
      <c r="CF224" s="373" t="s">
        <v>1778</v>
      </c>
      <c r="CG224" s="373" t="s">
        <v>1778</v>
      </c>
      <c r="CI224" s="4"/>
      <c r="CK224" s="4"/>
      <c r="CS224" s="26" t="s">
        <v>5331</v>
      </c>
      <c r="CT224" s="8" t="s">
        <v>5332</v>
      </c>
    </row>
    <row r="225" spans="33:98">
      <c r="AG225" s="496">
        <v>2208905400</v>
      </c>
      <c r="AH225" s="497">
        <v>22089054</v>
      </c>
      <c r="AI225" s="502" t="s">
        <v>5333</v>
      </c>
      <c r="AJ225" s="314"/>
      <c r="AK225" s="26" t="s">
        <v>3139</v>
      </c>
      <c r="AL225" s="4" t="s">
        <v>3140</v>
      </c>
      <c r="AM225" s="4" t="s">
        <v>2076</v>
      </c>
      <c r="AN225" s="29">
        <v>542</v>
      </c>
      <c r="BF225" s="313" t="s">
        <v>5334</v>
      </c>
      <c r="BG225" s="314" t="s">
        <v>5318</v>
      </c>
      <c r="BH225" s="315" t="s">
        <v>5319</v>
      </c>
      <c r="BI225" s="57">
        <v>1</v>
      </c>
      <c r="BJ225" s="57">
        <v>5</v>
      </c>
      <c r="BK225" s="316" t="s">
        <v>509</v>
      </c>
      <c r="BL225" s="57">
        <f t="shared" si="4"/>
        <v>5</v>
      </c>
      <c r="CD225" s="303" t="s">
        <v>5335</v>
      </c>
      <c r="CE225" s="298" t="s">
        <v>509</v>
      </c>
      <c r="CF225" s="373" t="s">
        <v>509</v>
      </c>
      <c r="CG225" s="57">
        <v>580</v>
      </c>
      <c r="CI225" s="4"/>
      <c r="CK225" s="4"/>
      <c r="CS225" s="26" t="s">
        <v>5336</v>
      </c>
      <c r="CT225" s="8" t="s">
        <v>5337</v>
      </c>
    </row>
    <row r="226" spans="33:98">
      <c r="AG226" s="496">
        <v>2208905600</v>
      </c>
      <c r="AH226" s="497">
        <v>22089056</v>
      </c>
      <c r="AI226" s="502" t="s">
        <v>5338</v>
      </c>
      <c r="AJ226" s="314"/>
      <c r="AK226" s="26" t="s">
        <v>5339</v>
      </c>
      <c r="AL226" s="4" t="s">
        <v>3082</v>
      </c>
      <c r="AM226" s="4" t="s">
        <v>2076</v>
      </c>
      <c r="AN226" s="29">
        <v>543</v>
      </c>
      <c r="BF226" s="313" t="s">
        <v>5340</v>
      </c>
      <c r="BG226" s="314" t="s">
        <v>5318</v>
      </c>
      <c r="BH226" s="314" t="s">
        <v>5319</v>
      </c>
      <c r="BI226" s="57">
        <v>1</v>
      </c>
      <c r="BJ226" s="57">
        <v>6</v>
      </c>
      <c r="BK226" s="316" t="s">
        <v>2208</v>
      </c>
      <c r="BL226" s="57">
        <f t="shared" si="4"/>
        <v>6</v>
      </c>
      <c r="CD226" s="303" t="s">
        <v>5341</v>
      </c>
      <c r="CE226" s="298" t="s">
        <v>2981</v>
      </c>
      <c r="CF226" s="373" t="s">
        <v>1778</v>
      </c>
      <c r="CG226" s="373" t="s">
        <v>1778</v>
      </c>
      <c r="CI226" s="4"/>
      <c r="CK226" s="4"/>
      <c r="CS226" s="26" t="s">
        <v>5342</v>
      </c>
      <c r="CT226" s="8" t="s">
        <v>5343</v>
      </c>
    </row>
    <row r="227" spans="33:98" ht="13">
      <c r="AG227" s="499" t="s">
        <v>5344</v>
      </c>
      <c r="AH227" s="497">
        <v>22089057</v>
      </c>
      <c r="AI227" s="502" t="s">
        <v>5345</v>
      </c>
      <c r="AJ227" s="314"/>
      <c r="AK227" s="26" t="s">
        <v>3155</v>
      </c>
      <c r="AL227" s="4" t="s">
        <v>3156</v>
      </c>
      <c r="AM227" s="4" t="s">
        <v>2076</v>
      </c>
      <c r="AN227" s="29">
        <v>541</v>
      </c>
      <c r="BF227" s="313" t="s">
        <v>5346</v>
      </c>
      <c r="BG227" s="314" t="s">
        <v>5318</v>
      </c>
      <c r="BH227" s="315" t="s">
        <v>5319</v>
      </c>
      <c r="BI227" s="57">
        <v>1</v>
      </c>
      <c r="BJ227" s="57">
        <v>8</v>
      </c>
      <c r="BK227" s="316" t="s">
        <v>5347</v>
      </c>
      <c r="BL227" s="57">
        <f t="shared" si="4"/>
        <v>8</v>
      </c>
      <c r="CD227" s="303" t="s">
        <v>5348</v>
      </c>
      <c r="CE227" s="298" t="s">
        <v>5349</v>
      </c>
      <c r="CF227" s="373" t="s">
        <v>1778</v>
      </c>
      <c r="CG227" s="373" t="s">
        <v>1778</v>
      </c>
      <c r="CI227" s="4"/>
      <c r="CK227" s="4"/>
      <c r="CS227" s="26" t="s">
        <v>5350</v>
      </c>
      <c r="CT227" s="8" t="s">
        <v>5351</v>
      </c>
    </row>
    <row r="228" spans="33:98">
      <c r="AG228" s="496">
        <v>2208906900</v>
      </c>
      <c r="AH228" s="497">
        <v>22089069</v>
      </c>
      <c r="AI228" s="502" t="s">
        <v>5352</v>
      </c>
      <c r="AJ228" s="314"/>
      <c r="AK228" s="26" t="s">
        <v>5353</v>
      </c>
      <c r="AL228" s="4" t="s">
        <v>5354</v>
      </c>
      <c r="AM228" s="4" t="s">
        <v>2046</v>
      </c>
      <c r="AN228" s="29">
        <v>539</v>
      </c>
      <c r="BF228" s="313" t="s">
        <v>5355</v>
      </c>
      <c r="BG228" s="314" t="s">
        <v>5318</v>
      </c>
      <c r="BH228" s="315" t="s">
        <v>5319</v>
      </c>
      <c r="BI228" s="57">
        <v>1</v>
      </c>
      <c r="BJ228" s="57">
        <v>9</v>
      </c>
      <c r="BK228" s="316" t="s">
        <v>5356</v>
      </c>
      <c r="BL228" s="57">
        <f t="shared" si="4"/>
        <v>9</v>
      </c>
      <c r="CD228" s="303" t="s">
        <v>5357</v>
      </c>
      <c r="CE228" s="298" t="s">
        <v>3460</v>
      </c>
      <c r="CF228" s="373" t="s">
        <v>1778</v>
      </c>
      <c r="CG228" s="373" t="s">
        <v>1778</v>
      </c>
      <c r="CS228" s="26" t="s">
        <v>5358</v>
      </c>
      <c r="CT228" s="8" t="s">
        <v>5359</v>
      </c>
    </row>
    <row r="229" spans="33:98" ht="13">
      <c r="AG229" s="499" t="s">
        <v>5360</v>
      </c>
      <c r="AH229" s="497">
        <v>22089077</v>
      </c>
      <c r="AI229" s="502" t="s">
        <v>5361</v>
      </c>
      <c r="AJ229" s="314"/>
      <c r="AK229" s="26" t="s">
        <v>3102</v>
      </c>
      <c r="AL229" s="4" t="s">
        <v>3103</v>
      </c>
      <c r="AM229" s="4" t="s">
        <v>2046</v>
      </c>
      <c r="AN229" s="29">
        <v>546</v>
      </c>
      <c r="BF229" s="313" t="s">
        <v>5362</v>
      </c>
      <c r="BG229" s="314" t="s">
        <v>5328</v>
      </c>
      <c r="BH229" s="315" t="s">
        <v>5319</v>
      </c>
      <c r="BI229" s="57">
        <v>1</v>
      </c>
      <c r="BJ229" s="57">
        <v>12</v>
      </c>
      <c r="BK229" s="316" t="s">
        <v>3862</v>
      </c>
      <c r="BL229" s="57">
        <f t="shared" si="4"/>
        <v>12</v>
      </c>
      <c r="CD229" s="303" t="s">
        <v>5363</v>
      </c>
      <c r="CE229" s="57" t="s">
        <v>2421</v>
      </c>
      <c r="CF229" s="373" t="s">
        <v>1778</v>
      </c>
      <c r="CG229" s="57">
        <v>581</v>
      </c>
      <c r="CS229" s="26" t="s">
        <v>5364</v>
      </c>
      <c r="CT229" s="8" t="s">
        <v>5365</v>
      </c>
    </row>
    <row r="230" spans="33:98" ht="13">
      <c r="AG230" s="499" t="s">
        <v>5366</v>
      </c>
      <c r="AH230" s="497">
        <v>22089078</v>
      </c>
      <c r="AI230" s="502" t="s">
        <v>5367</v>
      </c>
      <c r="AJ230" s="314"/>
      <c r="AK230" s="26" t="s">
        <v>5368</v>
      </c>
      <c r="AL230" s="4" t="s">
        <v>5369</v>
      </c>
      <c r="AM230" s="4" t="s">
        <v>2046</v>
      </c>
      <c r="AN230" s="29">
        <v>540</v>
      </c>
      <c r="BF230" s="313" t="s">
        <v>5370</v>
      </c>
      <c r="BG230" s="314" t="s">
        <v>5371</v>
      </c>
      <c r="BH230" s="314" t="s">
        <v>5319</v>
      </c>
      <c r="BI230" s="57">
        <v>1.1299999999999999</v>
      </c>
      <c r="BJ230" s="57">
        <v>12</v>
      </c>
      <c r="BK230" s="316" t="s">
        <v>3550</v>
      </c>
      <c r="BL230" s="57">
        <f t="shared" si="4"/>
        <v>13.559999999999999</v>
      </c>
      <c r="CD230" s="303" t="s">
        <v>5372</v>
      </c>
      <c r="CE230" s="298" t="s">
        <v>481</v>
      </c>
      <c r="CF230" s="373" t="s">
        <v>481</v>
      </c>
      <c r="CG230" s="57">
        <v>582</v>
      </c>
      <c r="CI230" s="4"/>
      <c r="CK230" s="4"/>
      <c r="CS230" s="26" t="s">
        <v>5373</v>
      </c>
      <c r="CT230" s="8" t="s">
        <v>5374</v>
      </c>
    </row>
    <row r="231" spans="33:98" ht="13">
      <c r="AG231" s="499" t="s">
        <v>5375</v>
      </c>
      <c r="AH231" s="497">
        <v>22091200</v>
      </c>
      <c r="AI231" s="502" t="s">
        <v>5376</v>
      </c>
      <c r="AJ231" s="314"/>
      <c r="AK231" s="26" t="s">
        <v>3190</v>
      </c>
      <c r="AL231" s="4" t="s">
        <v>1951</v>
      </c>
      <c r="AM231" s="4" t="s">
        <v>1951</v>
      </c>
      <c r="AN231" s="29" t="s">
        <v>3672</v>
      </c>
      <c r="BF231" s="313" t="s">
        <v>5377</v>
      </c>
      <c r="BG231" s="314" t="s">
        <v>5378</v>
      </c>
      <c r="BH231" s="314" t="s">
        <v>5319</v>
      </c>
      <c r="BI231" s="57">
        <v>1.5</v>
      </c>
      <c r="BJ231" s="57">
        <v>1</v>
      </c>
      <c r="BK231" s="316" t="s">
        <v>2428</v>
      </c>
      <c r="BL231" s="57">
        <f t="shared" si="4"/>
        <v>1.5</v>
      </c>
      <c r="CD231" s="303" t="s">
        <v>5379</v>
      </c>
      <c r="CE231" s="298" t="s">
        <v>785</v>
      </c>
      <c r="CF231" s="373" t="s">
        <v>785</v>
      </c>
      <c r="CG231" s="57">
        <v>583</v>
      </c>
      <c r="CI231" s="4"/>
      <c r="CK231" s="4"/>
      <c r="CS231" s="26" t="s">
        <v>5380</v>
      </c>
      <c r="CT231" s="8" t="s">
        <v>5381</v>
      </c>
    </row>
    <row r="232" spans="33:98" ht="13">
      <c r="AG232" s="499" t="s">
        <v>5382</v>
      </c>
      <c r="AH232" s="497">
        <v>22094199</v>
      </c>
      <c r="AI232" s="502" t="s">
        <v>5383</v>
      </c>
      <c r="AJ232" s="314"/>
      <c r="AK232" s="26" t="s">
        <v>5384</v>
      </c>
      <c r="AL232" s="4" t="s">
        <v>1798</v>
      </c>
      <c r="AM232" s="4" t="s">
        <v>1798</v>
      </c>
      <c r="AN232" s="29" t="s">
        <v>1928</v>
      </c>
      <c r="BF232" s="313" t="s">
        <v>5385</v>
      </c>
      <c r="BG232" s="314" t="s">
        <v>5378</v>
      </c>
      <c r="BH232" s="314" t="s">
        <v>5319</v>
      </c>
      <c r="BI232" s="57">
        <v>1.5</v>
      </c>
      <c r="BJ232" s="57">
        <v>3</v>
      </c>
      <c r="BK232" s="316" t="s">
        <v>4343</v>
      </c>
      <c r="BL232" s="57">
        <f t="shared" si="4"/>
        <v>4.5</v>
      </c>
      <c r="CD232" s="303" t="s">
        <v>5386</v>
      </c>
      <c r="CE232" s="57" t="s">
        <v>5387</v>
      </c>
      <c r="CF232" s="57" t="s">
        <v>5387</v>
      </c>
      <c r="CG232" s="57" t="s">
        <v>5387</v>
      </c>
      <c r="CI232" s="4"/>
      <c r="CK232" s="4"/>
      <c r="CS232" s="26" t="s">
        <v>5388</v>
      </c>
      <c r="CT232" s="8" t="s">
        <v>5389</v>
      </c>
    </row>
    <row r="233" spans="33:98" ht="13.5" thickBot="1">
      <c r="AG233" s="499" t="s">
        <v>5390</v>
      </c>
      <c r="AH233" s="497">
        <v>22097199</v>
      </c>
      <c r="AI233" s="502" t="s">
        <v>5391</v>
      </c>
      <c r="AJ233" s="314"/>
      <c r="AK233" s="27"/>
      <c r="AL233" s="28"/>
      <c r="AM233" s="28"/>
      <c r="AN233" s="9"/>
      <c r="BF233" s="313" t="s">
        <v>5392</v>
      </c>
      <c r="BG233" s="314" t="s">
        <v>5378</v>
      </c>
      <c r="BH233" s="314" t="s">
        <v>5319</v>
      </c>
      <c r="BI233" s="57">
        <v>1.5</v>
      </c>
      <c r="BJ233" s="57">
        <v>4</v>
      </c>
      <c r="BK233" s="316" t="s">
        <v>369</v>
      </c>
      <c r="BL233" s="57">
        <f t="shared" si="4"/>
        <v>6</v>
      </c>
      <c r="CD233" s="303" t="s">
        <v>5393</v>
      </c>
      <c r="CE233" s="298" t="s">
        <v>3221</v>
      </c>
      <c r="CF233" s="373" t="s">
        <v>5321</v>
      </c>
      <c r="CG233" s="57">
        <v>632</v>
      </c>
      <c r="CI233" s="4"/>
      <c r="CK233" s="4"/>
      <c r="CS233" s="26" t="s">
        <v>5373</v>
      </c>
      <c r="CT233" s="8" t="s">
        <v>5394</v>
      </c>
    </row>
    <row r="234" spans="33:98" ht="13">
      <c r="AG234" s="499" t="s">
        <v>5395</v>
      </c>
      <c r="AH234" s="497">
        <v>22098199</v>
      </c>
      <c r="AI234" s="502" t="s">
        <v>5396</v>
      </c>
      <c r="AJ234" s="314"/>
      <c r="BF234" s="313" t="s">
        <v>5397</v>
      </c>
      <c r="BG234" s="314" t="s">
        <v>5378</v>
      </c>
      <c r="BH234" s="314" t="s">
        <v>5319</v>
      </c>
      <c r="BI234" s="57">
        <v>1.5</v>
      </c>
      <c r="BJ234" s="57">
        <v>5</v>
      </c>
      <c r="BK234" s="316" t="s">
        <v>3852</v>
      </c>
      <c r="BL234" s="57">
        <f t="shared" si="4"/>
        <v>7.5</v>
      </c>
      <c r="CD234" s="303" t="s">
        <v>5398</v>
      </c>
      <c r="CE234" s="57" t="s">
        <v>3292</v>
      </c>
      <c r="CF234" s="57" t="s">
        <v>3292</v>
      </c>
      <c r="CG234" s="298">
        <v>647</v>
      </c>
      <c r="CI234" s="4"/>
      <c r="CK234" s="4"/>
      <c r="CS234" s="26" t="s">
        <v>5399</v>
      </c>
      <c r="CT234" s="8" t="s">
        <v>5400</v>
      </c>
    </row>
    <row r="235" spans="33:98" ht="13">
      <c r="AG235" s="499" t="s">
        <v>5401</v>
      </c>
      <c r="AH235" s="497">
        <v>22099059</v>
      </c>
      <c r="AI235" s="502" t="s">
        <v>5402</v>
      </c>
      <c r="AJ235" s="314"/>
      <c r="BF235" s="313" t="s">
        <v>5403</v>
      </c>
      <c r="BG235" s="314" t="s">
        <v>5378</v>
      </c>
      <c r="BH235" s="314" t="s">
        <v>5319</v>
      </c>
      <c r="BI235" s="57">
        <v>1.5</v>
      </c>
      <c r="BJ235" s="57">
        <v>6</v>
      </c>
      <c r="BK235" s="316" t="s">
        <v>2429</v>
      </c>
      <c r="BL235" s="57">
        <f t="shared" si="4"/>
        <v>9</v>
      </c>
      <c r="CD235" s="303" t="s">
        <v>5404</v>
      </c>
      <c r="CE235" s="298" t="s">
        <v>5405</v>
      </c>
      <c r="CF235" s="373" t="s">
        <v>5405</v>
      </c>
      <c r="CG235" s="57">
        <v>584</v>
      </c>
      <c r="CK235" s="4"/>
      <c r="CS235" s="26" t="s">
        <v>5406</v>
      </c>
      <c r="CT235" s="8" t="s">
        <v>5407</v>
      </c>
    </row>
    <row r="236" spans="33:98" ht="13">
      <c r="AG236" s="499" t="s">
        <v>5408</v>
      </c>
      <c r="AH236" s="497">
        <v>29190090</v>
      </c>
      <c r="AI236" s="502" t="s">
        <v>5409</v>
      </c>
      <c r="AJ236" s="314"/>
      <c r="BF236" s="313" t="s">
        <v>5410</v>
      </c>
      <c r="BG236" s="314" t="s">
        <v>5378</v>
      </c>
      <c r="BH236" s="314" t="s">
        <v>5319</v>
      </c>
      <c r="BI236" s="57">
        <v>1.5</v>
      </c>
      <c r="BJ236" s="57">
        <v>8</v>
      </c>
      <c r="BK236" s="316" t="s">
        <v>774</v>
      </c>
      <c r="BL236" s="57">
        <f t="shared" si="4"/>
        <v>12</v>
      </c>
      <c r="CD236" s="303" t="s">
        <v>5411</v>
      </c>
      <c r="CE236" s="57" t="s">
        <v>3725</v>
      </c>
      <c r="CF236" s="373" t="s">
        <v>1778</v>
      </c>
      <c r="CG236" s="57">
        <v>721</v>
      </c>
      <c r="CI236" s="4"/>
      <c r="CK236" s="4"/>
      <c r="CS236" s="26" t="s">
        <v>5412</v>
      </c>
      <c r="CT236" s="8" t="s">
        <v>5413</v>
      </c>
    </row>
    <row r="237" spans="33:98" ht="13">
      <c r="AG237" s="499" t="s">
        <v>5414</v>
      </c>
      <c r="AH237" s="497">
        <v>29190098</v>
      </c>
      <c r="AI237" s="502" t="s">
        <v>5415</v>
      </c>
      <c r="AJ237" s="314"/>
      <c r="BF237" s="313" t="s">
        <v>5416</v>
      </c>
      <c r="BG237" s="314" t="s">
        <v>5378</v>
      </c>
      <c r="BH237" s="314" t="s">
        <v>5319</v>
      </c>
      <c r="BI237" s="57">
        <v>1.5</v>
      </c>
      <c r="BJ237" s="57">
        <v>12</v>
      </c>
      <c r="BK237" s="316" t="s">
        <v>2400</v>
      </c>
      <c r="BL237" s="57">
        <f t="shared" si="4"/>
        <v>18</v>
      </c>
      <c r="CD237" s="303" t="s">
        <v>5417</v>
      </c>
      <c r="CE237" s="57" t="s">
        <v>392</v>
      </c>
      <c r="CF237" s="57" t="s">
        <v>5418</v>
      </c>
      <c r="CG237" s="57" t="s">
        <v>5419</v>
      </c>
      <c r="CI237" s="4"/>
      <c r="CK237" s="4"/>
      <c r="CS237" s="26" t="s">
        <v>5420</v>
      </c>
      <c r="CT237" s="8" t="s">
        <v>5421</v>
      </c>
    </row>
    <row r="238" spans="33:98" ht="13">
      <c r="AG238" s="499" t="s">
        <v>5422</v>
      </c>
      <c r="AH238" s="497">
        <v>29199000</v>
      </c>
      <c r="AI238" s="502" t="s">
        <v>5423</v>
      </c>
      <c r="AJ238" s="314"/>
      <c r="BF238" s="313" t="s">
        <v>5424</v>
      </c>
      <c r="BG238" s="314" t="s">
        <v>5425</v>
      </c>
      <c r="BH238" s="315" t="s">
        <v>5319</v>
      </c>
      <c r="BI238" s="57">
        <v>1.7</v>
      </c>
      <c r="BJ238" s="57">
        <v>3</v>
      </c>
      <c r="BK238" s="316" t="s">
        <v>407</v>
      </c>
      <c r="BL238" s="57">
        <f t="shared" si="4"/>
        <v>5.0999999999999996</v>
      </c>
      <c r="CD238" s="303" t="s">
        <v>5426</v>
      </c>
      <c r="CE238" s="298" t="s">
        <v>3585</v>
      </c>
      <c r="CF238" s="373" t="s">
        <v>401</v>
      </c>
      <c r="CG238" s="57">
        <v>603</v>
      </c>
      <c r="CS238" s="26" t="s">
        <v>5427</v>
      </c>
      <c r="CT238" s="8" t="s">
        <v>5428</v>
      </c>
    </row>
    <row r="239" spans="33:98" ht="13">
      <c r="AG239" s="499" t="s">
        <v>5429</v>
      </c>
      <c r="AH239" s="497">
        <v>33021029</v>
      </c>
      <c r="AI239" s="502" t="s">
        <v>5430</v>
      </c>
      <c r="AJ239" s="314"/>
      <c r="BF239" s="313" t="s">
        <v>5431</v>
      </c>
      <c r="BG239" s="314" t="s">
        <v>5432</v>
      </c>
      <c r="BH239" s="315" t="s">
        <v>5319</v>
      </c>
      <c r="BI239" s="57">
        <v>1.75</v>
      </c>
      <c r="BJ239" s="57">
        <v>4</v>
      </c>
      <c r="BK239" s="316" t="s">
        <v>5433</v>
      </c>
      <c r="BL239" s="57">
        <f t="shared" si="4"/>
        <v>7</v>
      </c>
      <c r="CD239" s="303" t="s">
        <v>5434</v>
      </c>
      <c r="CE239" s="57" t="s">
        <v>3739</v>
      </c>
      <c r="CF239" s="373" t="s">
        <v>1778</v>
      </c>
      <c r="CG239" s="373" t="s">
        <v>1778</v>
      </c>
      <c r="CI239" s="4"/>
      <c r="CK239" s="4"/>
      <c r="CS239" s="26" t="s">
        <v>5435</v>
      </c>
      <c r="CT239" s="8" t="s">
        <v>5436</v>
      </c>
    </row>
    <row r="240" spans="33:98" ht="13">
      <c r="AG240" s="499" t="s">
        <v>5437</v>
      </c>
      <c r="AH240" s="497">
        <v>33021090</v>
      </c>
      <c r="AI240" s="502" t="s">
        <v>5438</v>
      </c>
      <c r="AJ240" s="314"/>
      <c r="BF240" s="313" t="s">
        <v>5439</v>
      </c>
      <c r="BG240" s="314" t="s">
        <v>5440</v>
      </c>
      <c r="BH240" s="315" t="s">
        <v>5319</v>
      </c>
      <c r="BI240" s="57">
        <v>1.75</v>
      </c>
      <c r="BJ240" s="57">
        <v>6</v>
      </c>
      <c r="BK240" s="316" t="s">
        <v>5441</v>
      </c>
      <c r="BL240" s="57">
        <f t="shared" si="4"/>
        <v>10.5</v>
      </c>
      <c r="CD240" s="303" t="s">
        <v>5442</v>
      </c>
      <c r="CE240" s="298" t="s">
        <v>5443</v>
      </c>
      <c r="CF240" s="373" t="s">
        <v>5443</v>
      </c>
      <c r="CG240" s="57" t="s">
        <v>5443</v>
      </c>
      <c r="CK240" s="4"/>
      <c r="CS240" s="26" t="s">
        <v>5444</v>
      </c>
      <c r="CT240" s="8" t="s">
        <v>5445</v>
      </c>
    </row>
    <row r="241" spans="33:98" ht="13">
      <c r="AG241" s="499" t="s">
        <v>5446</v>
      </c>
      <c r="AH241" s="497">
        <v>35069100</v>
      </c>
      <c r="AI241" s="502" t="s">
        <v>5447</v>
      </c>
      <c r="AJ241" s="314"/>
      <c r="BF241" s="313" t="s">
        <v>5448</v>
      </c>
      <c r="BG241" s="314" t="s">
        <v>5449</v>
      </c>
      <c r="BH241" s="315" t="s">
        <v>5319</v>
      </c>
      <c r="BI241" s="57">
        <v>2</v>
      </c>
      <c r="BJ241" s="57">
        <v>1</v>
      </c>
      <c r="BK241" s="316" t="s">
        <v>5225</v>
      </c>
      <c r="BL241" s="57">
        <f t="shared" si="4"/>
        <v>2</v>
      </c>
      <c r="CD241" s="303" t="s">
        <v>943</v>
      </c>
      <c r="CE241" s="57" t="s">
        <v>5450</v>
      </c>
      <c r="CF241" s="373" t="s">
        <v>1778</v>
      </c>
      <c r="CG241" s="373" t="s">
        <v>1778</v>
      </c>
      <c r="CI241" s="4"/>
      <c r="CK241" s="4"/>
      <c r="CS241" s="26" t="s">
        <v>5451</v>
      </c>
      <c r="CT241" s="8" t="s">
        <v>5452</v>
      </c>
    </row>
    <row r="242" spans="33:98" ht="13">
      <c r="AG242" s="499" t="s">
        <v>5453</v>
      </c>
      <c r="AH242" s="497">
        <v>38249097</v>
      </c>
      <c r="AI242" s="502" t="s">
        <v>5454</v>
      </c>
      <c r="AJ242" s="314"/>
      <c r="BF242" s="313" t="s">
        <v>5455</v>
      </c>
      <c r="BG242" s="314" t="s">
        <v>5456</v>
      </c>
      <c r="BH242" s="315" t="s">
        <v>5319</v>
      </c>
      <c r="BI242" s="57">
        <v>2</v>
      </c>
      <c r="BJ242" s="57">
        <v>4</v>
      </c>
      <c r="BK242" s="316" t="s">
        <v>1002</v>
      </c>
      <c r="BL242" s="57">
        <f t="shared" si="4"/>
        <v>8</v>
      </c>
      <c r="CD242" s="303" t="s">
        <v>5457</v>
      </c>
      <c r="CE242" s="298" t="s">
        <v>3259</v>
      </c>
      <c r="CF242" s="373" t="s">
        <v>5458</v>
      </c>
      <c r="CG242" s="373" t="s">
        <v>1778</v>
      </c>
      <c r="CI242" s="4"/>
      <c r="CK242" s="4"/>
      <c r="CS242" s="26" t="s">
        <v>5459</v>
      </c>
      <c r="CT242" s="8" t="s">
        <v>5460</v>
      </c>
    </row>
    <row r="243" spans="33:98" ht="13">
      <c r="AG243" s="499" t="s">
        <v>5453</v>
      </c>
      <c r="AH243" s="497">
        <v>38249097</v>
      </c>
      <c r="AI243" s="502" t="s">
        <v>5461</v>
      </c>
      <c r="AJ243" s="314"/>
      <c r="BF243" s="313" t="s">
        <v>5462</v>
      </c>
      <c r="BG243" s="314" t="s">
        <v>5456</v>
      </c>
      <c r="BH243" s="314" t="s">
        <v>5319</v>
      </c>
      <c r="BI243" s="57">
        <v>2</v>
      </c>
      <c r="BJ243" s="57">
        <v>6</v>
      </c>
      <c r="BK243" s="316" t="s">
        <v>1073</v>
      </c>
      <c r="BL243" s="57">
        <f t="shared" si="4"/>
        <v>12</v>
      </c>
      <c r="CD243" s="303" t="s">
        <v>5463</v>
      </c>
      <c r="CE243" s="57" t="s">
        <v>5250</v>
      </c>
      <c r="CF243" s="373" t="s">
        <v>1778</v>
      </c>
      <c r="CG243" s="373" t="s">
        <v>1778</v>
      </c>
      <c r="CI243" s="4"/>
      <c r="CK243" s="4"/>
      <c r="CS243" s="26" t="s">
        <v>5464</v>
      </c>
      <c r="CT243" s="8" t="s">
        <v>5465</v>
      </c>
    </row>
    <row r="244" spans="33:98" ht="13">
      <c r="AG244" s="499" t="s">
        <v>5466</v>
      </c>
      <c r="AH244" s="497">
        <v>39201023</v>
      </c>
      <c r="AI244" s="502" t="s">
        <v>5467</v>
      </c>
      <c r="AJ244" s="314"/>
      <c r="BF244" s="313" t="s">
        <v>5468</v>
      </c>
      <c r="BG244" s="314" t="s">
        <v>5456</v>
      </c>
      <c r="BH244" s="314" t="s">
        <v>5319</v>
      </c>
      <c r="BI244" s="57">
        <v>2</v>
      </c>
      <c r="BJ244" s="57">
        <v>8</v>
      </c>
      <c r="BK244" s="316" t="s">
        <v>469</v>
      </c>
      <c r="BL244" s="57">
        <f t="shared" si="4"/>
        <v>16</v>
      </c>
      <c r="CD244" s="303" t="s">
        <v>5469</v>
      </c>
      <c r="CE244" s="298" t="s">
        <v>5470</v>
      </c>
      <c r="CF244" s="373" t="s">
        <v>5470</v>
      </c>
      <c r="CG244" s="57">
        <v>585</v>
      </c>
      <c r="CS244" s="26" t="s">
        <v>5471</v>
      </c>
      <c r="CT244" s="8" t="s">
        <v>5472</v>
      </c>
    </row>
    <row r="245" spans="33:98" ht="13">
      <c r="AG245" s="499" t="s">
        <v>5473</v>
      </c>
      <c r="AH245" s="497">
        <v>39235010</v>
      </c>
      <c r="AI245" s="502" t="s">
        <v>5474</v>
      </c>
      <c r="AJ245" s="314"/>
      <c r="BF245" s="313" t="s">
        <v>5475</v>
      </c>
      <c r="BG245" s="314" t="s">
        <v>5456</v>
      </c>
      <c r="BH245" s="314" t="s">
        <v>5319</v>
      </c>
      <c r="BI245" s="57">
        <v>2</v>
      </c>
      <c r="BJ245" s="57">
        <v>9</v>
      </c>
      <c r="BK245" s="316" t="s">
        <v>2322</v>
      </c>
      <c r="BL245" s="57">
        <f t="shared" si="4"/>
        <v>18</v>
      </c>
      <c r="CD245" s="303" t="s">
        <v>5476</v>
      </c>
      <c r="CE245" s="57" t="s">
        <v>5477</v>
      </c>
      <c r="CF245" s="57" t="s">
        <v>5477</v>
      </c>
      <c r="CG245" s="57" t="s">
        <v>5477</v>
      </c>
      <c r="CS245" s="26" t="s">
        <v>5478</v>
      </c>
      <c r="CT245" s="8" t="s">
        <v>5479</v>
      </c>
    </row>
    <row r="246" spans="33:98" ht="13">
      <c r="AG246" s="499" t="s">
        <v>5480</v>
      </c>
      <c r="AH246" s="497">
        <v>39235090</v>
      </c>
      <c r="AI246" s="502" t="s">
        <v>5481</v>
      </c>
      <c r="AJ246" s="314"/>
      <c r="BF246" s="313" t="s">
        <v>5482</v>
      </c>
      <c r="BG246" s="314" t="s">
        <v>5456</v>
      </c>
      <c r="BH246" s="314" t="s">
        <v>5319</v>
      </c>
      <c r="BI246" s="57">
        <v>2</v>
      </c>
      <c r="BJ246" s="57">
        <v>12</v>
      </c>
      <c r="BK246" s="316" t="s">
        <v>5483</v>
      </c>
      <c r="BL246" s="57">
        <f t="shared" si="4"/>
        <v>24</v>
      </c>
      <c r="CD246" s="303" t="s">
        <v>5484</v>
      </c>
      <c r="CE246" s="298" t="s">
        <v>5485</v>
      </c>
      <c r="CF246" s="373" t="s">
        <v>5485</v>
      </c>
      <c r="CG246" s="57" t="s">
        <v>5485</v>
      </c>
      <c r="CK246" s="4"/>
      <c r="CS246" s="26" t="s">
        <v>5486</v>
      </c>
      <c r="CT246" s="8" t="s">
        <v>5487</v>
      </c>
    </row>
    <row r="247" spans="33:98" ht="13">
      <c r="AG247" s="499" t="s">
        <v>5488</v>
      </c>
      <c r="AH247" s="497">
        <v>39241000</v>
      </c>
      <c r="AI247" s="502" t="s">
        <v>5489</v>
      </c>
      <c r="AJ247" s="314"/>
      <c r="BF247" s="313" t="s">
        <v>5490</v>
      </c>
      <c r="BG247" s="314" t="s">
        <v>5456</v>
      </c>
      <c r="BH247" s="315" t="s">
        <v>5319</v>
      </c>
      <c r="BI247" s="57">
        <v>2</v>
      </c>
      <c r="BJ247" s="57">
        <v>192</v>
      </c>
      <c r="BK247" s="316" t="s">
        <v>5491</v>
      </c>
      <c r="BL247" s="57">
        <f t="shared" si="4"/>
        <v>384</v>
      </c>
      <c r="CD247" s="303" t="s">
        <v>5492</v>
      </c>
      <c r="CE247" s="298" t="s">
        <v>5493</v>
      </c>
      <c r="CF247" s="373" t="s">
        <v>5493</v>
      </c>
      <c r="CG247" s="57">
        <v>586</v>
      </c>
      <c r="CI247" s="4"/>
      <c r="CK247" s="4"/>
      <c r="CS247" s="26" t="s">
        <v>5494</v>
      </c>
      <c r="CT247" s="8" t="s">
        <v>5495</v>
      </c>
    </row>
    <row r="248" spans="33:98" ht="13">
      <c r="AG248" s="499" t="s">
        <v>5496</v>
      </c>
      <c r="AH248" s="497">
        <v>45041019</v>
      </c>
      <c r="AI248" s="502" t="s">
        <v>5497</v>
      </c>
      <c r="AJ248" s="314"/>
      <c r="BF248" s="313" t="s">
        <v>5498</v>
      </c>
      <c r="BG248" s="314" t="s">
        <v>5499</v>
      </c>
      <c r="BH248" s="315" t="s">
        <v>5319</v>
      </c>
      <c r="BI248" s="57">
        <v>2.25</v>
      </c>
      <c r="BJ248" s="57">
        <v>4</v>
      </c>
      <c r="BK248" s="316" t="s">
        <v>5500</v>
      </c>
      <c r="BL248" s="57">
        <f t="shared" si="4"/>
        <v>9</v>
      </c>
      <c r="CD248" s="303" t="s">
        <v>5501</v>
      </c>
      <c r="CE248" s="57" t="s">
        <v>5502</v>
      </c>
      <c r="CF248" s="57" t="s">
        <v>5502</v>
      </c>
      <c r="CG248" s="57">
        <v>587</v>
      </c>
      <c r="CK248" s="4"/>
      <c r="CS248" s="26" t="s">
        <v>5503</v>
      </c>
      <c r="CT248" s="8" t="s">
        <v>5504</v>
      </c>
    </row>
    <row r="249" spans="33:98" ht="13">
      <c r="AG249" s="499" t="s">
        <v>5505</v>
      </c>
      <c r="AH249" s="497">
        <v>48191000</v>
      </c>
      <c r="AI249" s="502" t="s">
        <v>5506</v>
      </c>
      <c r="AJ249" s="314"/>
      <c r="BF249" s="313" t="s">
        <v>5507</v>
      </c>
      <c r="BG249" s="314" t="s">
        <v>5499</v>
      </c>
      <c r="BH249" s="314" t="s">
        <v>5319</v>
      </c>
      <c r="BI249" s="57">
        <v>2.25</v>
      </c>
      <c r="BJ249" s="57">
        <v>6</v>
      </c>
      <c r="BK249" s="316" t="s">
        <v>2708</v>
      </c>
      <c r="BL249" s="57">
        <f t="shared" si="4"/>
        <v>13.5</v>
      </c>
      <c r="CD249" s="303" t="s">
        <v>5508</v>
      </c>
      <c r="CE249" s="298" t="s">
        <v>2860</v>
      </c>
      <c r="CF249" s="373" t="s">
        <v>2860</v>
      </c>
      <c r="CG249" s="57">
        <v>588</v>
      </c>
      <c r="CI249" s="4"/>
      <c r="CK249" s="4"/>
      <c r="CS249" s="26" t="s">
        <v>5509</v>
      </c>
      <c r="CT249" s="8" t="s">
        <v>5510</v>
      </c>
    </row>
    <row r="250" spans="33:98" ht="13">
      <c r="AG250" s="499" t="s">
        <v>5505</v>
      </c>
      <c r="AH250" s="497">
        <v>48191000</v>
      </c>
      <c r="AI250" s="502" t="s">
        <v>5511</v>
      </c>
      <c r="AJ250" s="314"/>
      <c r="BF250" s="313" t="s">
        <v>5512</v>
      </c>
      <c r="BG250" s="314" t="s">
        <v>5513</v>
      </c>
      <c r="BH250" s="314" t="s">
        <v>5319</v>
      </c>
      <c r="BI250" s="57">
        <v>2.25</v>
      </c>
      <c r="BJ250" s="57">
        <v>4</v>
      </c>
      <c r="BK250" s="316" t="s">
        <v>2342</v>
      </c>
      <c r="BL250" s="57">
        <f t="shared" si="4"/>
        <v>9</v>
      </c>
      <c r="CD250" s="303" t="s">
        <v>5514</v>
      </c>
      <c r="CE250" s="298" t="s">
        <v>5515</v>
      </c>
      <c r="CF250" s="373" t="s">
        <v>1778</v>
      </c>
      <c r="CG250" s="373" t="s">
        <v>1778</v>
      </c>
      <c r="CI250" s="4"/>
      <c r="CK250" s="4"/>
      <c r="CS250" s="26" t="s">
        <v>5516</v>
      </c>
      <c r="CT250" s="8" t="s">
        <v>5517</v>
      </c>
    </row>
    <row r="251" spans="33:98" ht="13">
      <c r="AG251" s="499" t="s">
        <v>5518</v>
      </c>
      <c r="AH251" s="497">
        <v>48201030</v>
      </c>
      <c r="AI251" s="502" t="s">
        <v>5519</v>
      </c>
      <c r="AJ251" s="314"/>
      <c r="BF251" s="313" t="s">
        <v>5520</v>
      </c>
      <c r="BG251" s="314" t="s">
        <v>5521</v>
      </c>
      <c r="BH251" s="315" t="s">
        <v>5319</v>
      </c>
      <c r="BI251" s="57">
        <v>2.8</v>
      </c>
      <c r="BJ251" s="57">
        <v>6</v>
      </c>
      <c r="BK251" s="316" t="s">
        <v>5522</v>
      </c>
      <c r="BL251" s="57">
        <f t="shared" si="4"/>
        <v>16.799999999999997</v>
      </c>
      <c r="CD251" s="303" t="s">
        <v>5523</v>
      </c>
      <c r="CE251" s="298" t="s">
        <v>5524</v>
      </c>
      <c r="CF251" s="373" t="s">
        <v>5524</v>
      </c>
      <c r="CG251" s="57">
        <v>589</v>
      </c>
      <c r="CI251" s="4"/>
      <c r="CK251" s="4"/>
      <c r="CS251" s="26" t="s">
        <v>5525</v>
      </c>
      <c r="CT251" s="8" t="s">
        <v>5526</v>
      </c>
    </row>
    <row r="252" spans="33:98" ht="13">
      <c r="AG252" s="499" t="s">
        <v>5527</v>
      </c>
      <c r="AH252" s="497">
        <v>48211090</v>
      </c>
      <c r="AI252" s="502" t="s">
        <v>5528</v>
      </c>
      <c r="AJ252" s="314"/>
      <c r="BF252" s="313" t="s">
        <v>5529</v>
      </c>
      <c r="BG252" s="314" t="s">
        <v>5530</v>
      </c>
      <c r="BH252" s="314" t="s">
        <v>5319</v>
      </c>
      <c r="BI252" s="57">
        <v>3</v>
      </c>
      <c r="BJ252" s="57">
        <v>1</v>
      </c>
      <c r="BK252" s="316" t="s">
        <v>2749</v>
      </c>
      <c r="BL252" s="57">
        <f t="shared" si="4"/>
        <v>3</v>
      </c>
      <c r="CD252" s="303" t="s">
        <v>5531</v>
      </c>
      <c r="CE252" s="57" t="s">
        <v>5532</v>
      </c>
      <c r="CF252" s="57" t="s">
        <v>5533</v>
      </c>
      <c r="CG252" s="57">
        <v>610</v>
      </c>
      <c r="CI252" s="4"/>
      <c r="CK252" s="4"/>
      <c r="CS252" s="26" t="s">
        <v>5534</v>
      </c>
      <c r="CT252" s="8" t="s">
        <v>5535</v>
      </c>
    </row>
    <row r="253" spans="33:98" ht="13">
      <c r="AG253" s="499" t="s">
        <v>5536</v>
      </c>
      <c r="AH253" s="497">
        <v>49111090</v>
      </c>
      <c r="AI253" s="502" t="s">
        <v>5537</v>
      </c>
      <c r="AJ253" s="314"/>
      <c r="BF253" s="313" t="s">
        <v>5538</v>
      </c>
      <c r="BG253" s="314" t="s">
        <v>5539</v>
      </c>
      <c r="BH253" s="314" t="s">
        <v>5319</v>
      </c>
      <c r="BI253" s="57">
        <v>3</v>
      </c>
      <c r="BJ253" s="57">
        <v>1</v>
      </c>
      <c r="BK253" s="316" t="s">
        <v>2487</v>
      </c>
      <c r="BL253" s="57">
        <f t="shared" si="4"/>
        <v>3</v>
      </c>
      <c r="CD253" s="303" t="s">
        <v>5540</v>
      </c>
      <c r="CE253" s="298" t="s">
        <v>5541</v>
      </c>
      <c r="CF253" s="373" t="s">
        <v>5541</v>
      </c>
      <c r="CG253" s="57">
        <v>590</v>
      </c>
      <c r="CS253" s="26" t="s">
        <v>5542</v>
      </c>
      <c r="CT253" s="8" t="s">
        <v>5543</v>
      </c>
    </row>
    <row r="254" spans="33:98" ht="13">
      <c r="AG254" s="499" t="s">
        <v>5544</v>
      </c>
      <c r="AH254" s="497">
        <v>58021900</v>
      </c>
      <c r="AI254" s="502" t="s">
        <v>5545</v>
      </c>
      <c r="AJ254" s="314"/>
      <c r="BF254" s="313" t="s">
        <v>5546</v>
      </c>
      <c r="BG254" s="314" t="s">
        <v>5530</v>
      </c>
      <c r="BH254" s="314" t="s">
        <v>5319</v>
      </c>
      <c r="BI254" s="57">
        <v>3</v>
      </c>
      <c r="BJ254" s="57">
        <v>2</v>
      </c>
      <c r="BK254" s="316" t="s">
        <v>265</v>
      </c>
      <c r="BL254" s="57">
        <f t="shared" si="4"/>
        <v>6</v>
      </c>
      <c r="CD254" s="303" t="s">
        <v>5547</v>
      </c>
      <c r="CE254" s="57" t="s">
        <v>5548</v>
      </c>
      <c r="CF254" s="373" t="s">
        <v>1778</v>
      </c>
      <c r="CG254" s="57">
        <v>623</v>
      </c>
      <c r="CS254" s="26" t="s">
        <v>5549</v>
      </c>
      <c r="CT254" s="8" t="s">
        <v>5550</v>
      </c>
    </row>
    <row r="255" spans="33:98" ht="13">
      <c r="AG255" s="499" t="s">
        <v>5551</v>
      </c>
      <c r="AH255" s="497">
        <v>61091000</v>
      </c>
      <c r="AI255" s="502" t="s">
        <v>5552</v>
      </c>
      <c r="AJ255" s="314"/>
      <c r="BF255" s="313" t="s">
        <v>5553</v>
      </c>
      <c r="BG255" s="314" t="s">
        <v>5530</v>
      </c>
      <c r="BH255" s="314" t="s">
        <v>5319</v>
      </c>
      <c r="BI255" s="57">
        <v>3</v>
      </c>
      <c r="BJ255" s="57">
        <v>3</v>
      </c>
      <c r="BK255" s="316" t="s">
        <v>2280</v>
      </c>
      <c r="BL255" s="57">
        <f t="shared" si="4"/>
        <v>9</v>
      </c>
      <c r="CD255" s="303" t="s">
        <v>5554</v>
      </c>
      <c r="CE255" s="298" t="s">
        <v>5555</v>
      </c>
      <c r="CF255" s="373" t="s">
        <v>5556</v>
      </c>
      <c r="CG255" s="298">
        <v>615</v>
      </c>
      <c r="CS255" s="26" t="s">
        <v>5557</v>
      </c>
      <c r="CT255" s="8" t="s">
        <v>5558</v>
      </c>
    </row>
    <row r="256" spans="33:98" ht="13">
      <c r="AG256" s="499" t="s">
        <v>5559</v>
      </c>
      <c r="AH256" s="497">
        <v>65059030</v>
      </c>
      <c r="AI256" s="502" t="s">
        <v>5560</v>
      </c>
      <c r="AJ256" s="314"/>
      <c r="BF256" s="313" t="s">
        <v>5561</v>
      </c>
      <c r="BG256" s="314" t="s">
        <v>5530</v>
      </c>
      <c r="BH256" s="314" t="s">
        <v>5319</v>
      </c>
      <c r="BI256" s="57">
        <v>3</v>
      </c>
      <c r="BJ256" s="57">
        <v>4</v>
      </c>
      <c r="BK256" s="316" t="s">
        <v>2871</v>
      </c>
      <c r="BL256" s="57">
        <f t="shared" si="4"/>
        <v>12</v>
      </c>
      <c r="CD256" s="303" t="s">
        <v>5562</v>
      </c>
      <c r="CE256" s="57" t="s">
        <v>5563</v>
      </c>
      <c r="CF256" s="57" t="s">
        <v>5563</v>
      </c>
      <c r="CG256" s="57">
        <v>591</v>
      </c>
      <c r="CS256" s="26" t="s">
        <v>5564</v>
      </c>
      <c r="CT256" s="8" t="s">
        <v>5565</v>
      </c>
    </row>
    <row r="257" spans="33:98" ht="13">
      <c r="AG257" s="499" t="s">
        <v>5566</v>
      </c>
      <c r="AH257" s="497">
        <v>66011000</v>
      </c>
      <c r="AI257" s="502" t="s">
        <v>5567</v>
      </c>
      <c r="AJ257" s="314"/>
      <c r="BF257" s="313" t="s">
        <v>5568</v>
      </c>
      <c r="BG257" s="314" t="s">
        <v>5530</v>
      </c>
      <c r="BH257" s="314" t="s">
        <v>5319</v>
      </c>
      <c r="BI257" s="57">
        <v>3</v>
      </c>
      <c r="BJ257" s="57">
        <v>6</v>
      </c>
      <c r="BK257" s="316" t="s">
        <v>2496</v>
      </c>
      <c r="BL257" s="57">
        <f t="shared" si="4"/>
        <v>18</v>
      </c>
      <c r="CD257" s="303" t="s">
        <v>5569</v>
      </c>
      <c r="CE257" s="298" t="s">
        <v>5570</v>
      </c>
      <c r="CF257" s="373" t="s">
        <v>5570</v>
      </c>
      <c r="CG257" s="57">
        <v>666</v>
      </c>
      <c r="CS257" s="26" t="s">
        <v>5571</v>
      </c>
      <c r="CT257" s="8" t="s">
        <v>5572</v>
      </c>
    </row>
    <row r="258" spans="33:98" ht="13">
      <c r="AG258" s="499" t="s">
        <v>5573</v>
      </c>
      <c r="AH258" s="497">
        <v>70109041</v>
      </c>
      <c r="AI258" s="502" t="s">
        <v>5574</v>
      </c>
      <c r="AJ258" s="314"/>
      <c r="BF258" s="313" t="s">
        <v>5575</v>
      </c>
      <c r="BG258" s="314" t="s">
        <v>5530</v>
      </c>
      <c r="BH258" s="314" t="s">
        <v>5319</v>
      </c>
      <c r="BI258" s="57">
        <v>3</v>
      </c>
      <c r="BJ258" s="57">
        <v>125</v>
      </c>
      <c r="BK258" s="316" t="s">
        <v>4302</v>
      </c>
      <c r="BL258" s="57">
        <f t="shared" si="4"/>
        <v>375</v>
      </c>
      <c r="CD258" s="303" t="s">
        <v>5576</v>
      </c>
      <c r="CE258" s="57" t="s">
        <v>3767</v>
      </c>
      <c r="CF258" s="57" t="s">
        <v>5577</v>
      </c>
      <c r="CG258" s="57">
        <v>233</v>
      </c>
      <c r="CS258" s="26" t="s">
        <v>5578</v>
      </c>
      <c r="CT258" s="8" t="s">
        <v>5579</v>
      </c>
    </row>
    <row r="259" spans="33:98" ht="13">
      <c r="AG259" s="499" t="s">
        <v>5580</v>
      </c>
      <c r="AH259" s="497">
        <v>70109043</v>
      </c>
      <c r="AI259" s="502" t="s">
        <v>5581</v>
      </c>
      <c r="AJ259" s="314"/>
      <c r="BF259" s="313" t="s">
        <v>5582</v>
      </c>
      <c r="BG259" s="314" t="s">
        <v>5530</v>
      </c>
      <c r="BH259" s="315" t="s">
        <v>5319</v>
      </c>
      <c r="BI259" s="57">
        <v>3</v>
      </c>
      <c r="BJ259" s="57">
        <v>192</v>
      </c>
      <c r="BK259" s="316" t="s">
        <v>5583</v>
      </c>
      <c r="BL259" s="57">
        <f t="shared" si="4"/>
        <v>576</v>
      </c>
      <c r="CD259" s="303" t="s">
        <v>5584</v>
      </c>
      <c r="CE259" s="298" t="s">
        <v>5585</v>
      </c>
      <c r="CF259" s="373" t="s">
        <v>5585</v>
      </c>
      <c r="CG259" s="57">
        <v>592</v>
      </c>
      <c r="CS259" s="26" t="s">
        <v>5586</v>
      </c>
      <c r="CT259" s="8" t="s">
        <v>5587</v>
      </c>
    </row>
    <row r="260" spans="33:98" ht="13">
      <c r="AG260" s="499" t="s">
        <v>5588</v>
      </c>
      <c r="AH260" s="497">
        <v>70109055</v>
      </c>
      <c r="AI260" s="502" t="s">
        <v>5589</v>
      </c>
      <c r="AJ260" s="314"/>
      <c r="BF260" s="313" t="s">
        <v>5590</v>
      </c>
      <c r="BG260" s="314" t="s">
        <v>5530</v>
      </c>
      <c r="BH260" s="314" t="s">
        <v>5319</v>
      </c>
      <c r="BI260" s="57">
        <v>3</v>
      </c>
      <c r="BJ260" s="57">
        <v>216</v>
      </c>
      <c r="BK260" s="316" t="s">
        <v>3458</v>
      </c>
      <c r="BL260" s="57">
        <f t="shared" si="4"/>
        <v>648</v>
      </c>
      <c r="CD260" s="303" t="s">
        <v>5591</v>
      </c>
      <c r="CE260" s="298" t="s">
        <v>5592</v>
      </c>
      <c r="CF260" s="373" t="s">
        <v>1778</v>
      </c>
      <c r="CG260" s="373" t="s">
        <v>1778</v>
      </c>
      <c r="CS260" s="26" t="s">
        <v>5593</v>
      </c>
      <c r="CT260" s="8" t="s">
        <v>5594</v>
      </c>
    </row>
    <row r="261" spans="33:98" ht="13">
      <c r="AG261" s="499" t="s">
        <v>5595</v>
      </c>
      <c r="AH261" s="497">
        <v>70109321</v>
      </c>
      <c r="AI261" s="502" t="s">
        <v>5596</v>
      </c>
      <c r="AJ261" s="314"/>
      <c r="BF261" s="313" t="s">
        <v>5597</v>
      </c>
      <c r="BG261" s="314" t="s">
        <v>5598</v>
      </c>
      <c r="BH261" s="314" t="s">
        <v>5319</v>
      </c>
      <c r="BI261" s="57">
        <v>4</v>
      </c>
      <c r="BJ261" s="57">
        <v>3</v>
      </c>
      <c r="BK261" s="316" t="s">
        <v>2885</v>
      </c>
      <c r="BL261" s="57">
        <f t="shared" si="4"/>
        <v>12</v>
      </c>
      <c r="CD261" s="33"/>
      <c r="CG261"/>
      <c r="CS261" s="26" t="s">
        <v>5599</v>
      </c>
      <c r="CT261" s="8" t="s">
        <v>5600</v>
      </c>
    </row>
    <row r="262" spans="33:98" ht="13">
      <c r="AG262" s="499" t="s">
        <v>5601</v>
      </c>
      <c r="AH262" s="497">
        <v>70132890</v>
      </c>
      <c r="AI262" s="502" t="s">
        <v>5602</v>
      </c>
      <c r="AJ262" s="314"/>
      <c r="BF262" s="313" t="s">
        <v>5603</v>
      </c>
      <c r="BG262" s="314" t="s">
        <v>5598</v>
      </c>
      <c r="BH262" s="315" t="s">
        <v>5319</v>
      </c>
      <c r="BI262" s="57">
        <v>4</v>
      </c>
      <c r="BJ262" s="57">
        <v>4</v>
      </c>
      <c r="BK262" s="316" t="s">
        <v>5470</v>
      </c>
      <c r="BL262" s="57">
        <f t="shared" si="4"/>
        <v>16</v>
      </c>
      <c r="CD262" s="33"/>
      <c r="CE262" s="298"/>
      <c r="CF262" s="373"/>
      <c r="CS262" s="26" t="s">
        <v>5604</v>
      </c>
      <c r="CT262" s="8" t="s">
        <v>5605</v>
      </c>
    </row>
    <row r="263" spans="33:98" ht="13">
      <c r="AG263" s="499" t="s">
        <v>5606</v>
      </c>
      <c r="AH263" s="497">
        <v>70132991</v>
      </c>
      <c r="AI263" s="502" t="s">
        <v>5607</v>
      </c>
      <c r="AJ263" s="314"/>
      <c r="BF263" s="313" t="s">
        <v>5608</v>
      </c>
      <c r="BG263" s="314" t="s">
        <v>5609</v>
      </c>
      <c r="BH263" s="315" t="s">
        <v>5319</v>
      </c>
      <c r="BI263" s="57">
        <v>4.5</v>
      </c>
      <c r="BJ263" s="57">
        <v>1</v>
      </c>
      <c r="BK263" s="316" t="s">
        <v>5610</v>
      </c>
      <c r="BL263" s="57">
        <f t="shared" si="4"/>
        <v>4.5</v>
      </c>
      <c r="CD263" s="33"/>
      <c r="CG263"/>
      <c r="CS263" s="26" t="s">
        <v>5611</v>
      </c>
      <c r="CT263" s="8" t="s">
        <v>5612</v>
      </c>
    </row>
    <row r="264" spans="33:98" ht="13.5" thickBot="1">
      <c r="AG264" s="499" t="s">
        <v>5613</v>
      </c>
      <c r="AH264" s="497">
        <v>70133399</v>
      </c>
      <c r="AI264" s="502" t="s">
        <v>5614</v>
      </c>
      <c r="AJ264" s="314"/>
      <c r="BF264" s="313" t="s">
        <v>5615</v>
      </c>
      <c r="BG264" s="314" t="s">
        <v>5609</v>
      </c>
      <c r="BH264" s="314" t="s">
        <v>5319</v>
      </c>
      <c r="BI264" s="57">
        <v>4.5</v>
      </c>
      <c r="BJ264" s="57">
        <v>2</v>
      </c>
      <c r="BK264" s="316" t="s">
        <v>5616</v>
      </c>
      <c r="BL264" s="57">
        <f t="shared" si="4"/>
        <v>9</v>
      </c>
      <c r="CD264" s="34"/>
      <c r="CE264" s="304"/>
      <c r="CG264"/>
      <c r="CS264" s="26" t="s">
        <v>5617</v>
      </c>
      <c r="CT264" s="8" t="s">
        <v>5618</v>
      </c>
    </row>
    <row r="265" spans="33:98" ht="13">
      <c r="AG265" s="499" t="s">
        <v>5619</v>
      </c>
      <c r="AH265" s="497">
        <v>76071910</v>
      </c>
      <c r="AI265" s="502" t="s">
        <v>5620</v>
      </c>
      <c r="AJ265" s="314"/>
      <c r="BF265" s="313" t="s">
        <v>5621</v>
      </c>
      <c r="BG265" s="314" t="s">
        <v>5609</v>
      </c>
      <c r="BH265" s="314" t="s">
        <v>5319</v>
      </c>
      <c r="BI265" s="57">
        <v>4.5</v>
      </c>
      <c r="BJ265" s="57">
        <v>3</v>
      </c>
      <c r="BK265" s="316" t="s">
        <v>5622</v>
      </c>
      <c r="BL265" s="57">
        <f t="shared" si="4"/>
        <v>13.5</v>
      </c>
      <c r="CD265" s="4"/>
      <c r="CE265" s="298"/>
      <c r="CF265" s="373"/>
      <c r="CS265" s="26" t="s">
        <v>5623</v>
      </c>
      <c r="CT265" s="8" t="s">
        <v>5624</v>
      </c>
    </row>
    <row r="266" spans="33:98" ht="13">
      <c r="AG266" s="499" t="s">
        <v>5625</v>
      </c>
      <c r="AH266" s="497">
        <v>82100000</v>
      </c>
      <c r="AI266" s="502" t="s">
        <v>5626</v>
      </c>
      <c r="AJ266" s="314"/>
      <c r="BF266" s="313" t="s">
        <v>5627</v>
      </c>
      <c r="BG266" s="314" t="s">
        <v>5628</v>
      </c>
      <c r="BH266" s="314" t="s">
        <v>5319</v>
      </c>
      <c r="BI266" s="57">
        <v>4.5</v>
      </c>
      <c r="BJ266" s="57">
        <v>6</v>
      </c>
      <c r="BK266" s="316" t="s">
        <v>5629</v>
      </c>
      <c r="BL266" s="57">
        <f t="shared" si="4"/>
        <v>27</v>
      </c>
      <c r="CD266" s="4"/>
      <c r="CE266" s="298"/>
      <c r="CF266" s="373"/>
      <c r="CS266" s="26" t="s">
        <v>5623</v>
      </c>
      <c r="CT266" s="8" t="s">
        <v>5630</v>
      </c>
    </row>
    <row r="267" spans="33:98" ht="13">
      <c r="AG267" s="499" t="s">
        <v>5631</v>
      </c>
      <c r="AH267" s="497">
        <v>82152090</v>
      </c>
      <c r="AI267" s="502" t="s">
        <v>5632</v>
      </c>
      <c r="AJ267" s="314"/>
      <c r="BF267" s="313" t="s">
        <v>5633</v>
      </c>
      <c r="BG267" s="314" t="s">
        <v>5634</v>
      </c>
      <c r="BH267" s="315" t="s">
        <v>5319</v>
      </c>
      <c r="BI267" s="57">
        <v>5</v>
      </c>
      <c r="BJ267" s="57">
        <v>1</v>
      </c>
      <c r="BK267" s="316" t="s">
        <v>5635</v>
      </c>
      <c r="BL267" s="57">
        <f t="shared" si="4"/>
        <v>5</v>
      </c>
      <c r="CD267" s="4"/>
      <c r="CE267" s="298"/>
      <c r="CF267" s="373"/>
      <c r="CS267" s="26" t="s">
        <v>5623</v>
      </c>
      <c r="CT267" s="8" t="s">
        <v>5636</v>
      </c>
    </row>
    <row r="268" spans="33:98" ht="13">
      <c r="AG268" s="499" t="s">
        <v>5637</v>
      </c>
      <c r="AH268" s="497">
        <v>83091000</v>
      </c>
      <c r="AI268" s="502" t="s">
        <v>5638</v>
      </c>
      <c r="AJ268" s="314"/>
      <c r="BF268" s="313" t="s">
        <v>5639</v>
      </c>
      <c r="BG268" s="314" t="s">
        <v>5634</v>
      </c>
      <c r="BH268" s="315" t="s">
        <v>5319</v>
      </c>
      <c r="BI268" s="57">
        <v>5</v>
      </c>
      <c r="BJ268" s="57">
        <v>2</v>
      </c>
      <c r="BK268" s="316" t="s">
        <v>2185</v>
      </c>
      <c r="BL268" s="57">
        <f t="shared" si="4"/>
        <v>10</v>
      </c>
      <c r="CD268" s="4"/>
      <c r="CE268" s="298"/>
      <c r="CF268" s="373"/>
      <c r="CS268" s="26" t="s">
        <v>5623</v>
      </c>
      <c r="CT268" s="8" t="s">
        <v>5640</v>
      </c>
    </row>
    <row r="269" spans="33:98" ht="13">
      <c r="AG269" s="499" t="s">
        <v>5641</v>
      </c>
      <c r="AH269" s="497">
        <v>84185019</v>
      </c>
      <c r="AI269" s="502" t="s">
        <v>5642</v>
      </c>
      <c r="AJ269" s="314"/>
      <c r="BF269" s="313" t="s">
        <v>5643</v>
      </c>
      <c r="BG269" s="314" t="s">
        <v>5634</v>
      </c>
      <c r="BH269" s="314" t="s">
        <v>5319</v>
      </c>
      <c r="BI269" s="57">
        <v>5</v>
      </c>
      <c r="BJ269" s="57">
        <v>3</v>
      </c>
      <c r="BK269" s="316" t="s">
        <v>1096</v>
      </c>
      <c r="BL269" s="57">
        <f t="shared" si="4"/>
        <v>15</v>
      </c>
      <c r="CD269" s="4"/>
      <c r="CE269" s="298"/>
      <c r="CF269" s="373"/>
      <c r="CS269" s="26" t="s">
        <v>5644</v>
      </c>
      <c r="CT269" s="8" t="s">
        <v>5645</v>
      </c>
    </row>
    <row r="270" spans="33:98" ht="13">
      <c r="AG270" s="499" t="s">
        <v>5646</v>
      </c>
      <c r="AH270" s="497">
        <v>84199085</v>
      </c>
      <c r="AI270" s="502" t="s">
        <v>5647</v>
      </c>
      <c r="AJ270" s="314"/>
      <c r="BF270" s="313" t="s">
        <v>5648</v>
      </c>
      <c r="BG270" s="314" t="s">
        <v>5649</v>
      </c>
      <c r="BH270" s="315" t="s">
        <v>5319</v>
      </c>
      <c r="BI270" s="57">
        <v>5</v>
      </c>
      <c r="BJ270" s="57">
        <v>4</v>
      </c>
      <c r="BK270" s="316" t="s">
        <v>5650</v>
      </c>
      <c r="BL270" s="57">
        <f t="shared" si="4"/>
        <v>20</v>
      </c>
      <c r="CD270" s="4"/>
      <c r="CE270" s="298"/>
      <c r="CF270" s="373"/>
      <c r="CS270" s="26" t="s">
        <v>5644</v>
      </c>
      <c r="CT270" s="8" t="s">
        <v>5651</v>
      </c>
    </row>
    <row r="271" spans="33:98" ht="13">
      <c r="AG271" s="499" t="s">
        <v>5652</v>
      </c>
      <c r="AH271" s="497">
        <v>84384000</v>
      </c>
      <c r="AI271" s="502" t="s">
        <v>5653</v>
      </c>
      <c r="AJ271" s="314"/>
      <c r="BF271" s="313" t="s">
        <v>5654</v>
      </c>
      <c r="BG271" s="314" t="s">
        <v>5634</v>
      </c>
      <c r="BH271" s="315" t="s">
        <v>5319</v>
      </c>
      <c r="BI271" s="57">
        <v>5</v>
      </c>
      <c r="BJ271" s="57">
        <v>4</v>
      </c>
      <c r="BK271" s="316" t="s">
        <v>5655</v>
      </c>
      <c r="BL271" s="57">
        <f t="shared" si="4"/>
        <v>20</v>
      </c>
      <c r="CD271" s="4"/>
      <c r="CG271"/>
      <c r="CS271" s="26" t="s">
        <v>5656</v>
      </c>
      <c r="CT271" s="8" t="s">
        <v>5657</v>
      </c>
    </row>
    <row r="272" spans="33:98">
      <c r="AG272" s="496">
        <v>9024000000</v>
      </c>
      <c r="AH272" s="497">
        <v>90240000</v>
      </c>
      <c r="AI272" s="502" t="s">
        <v>5658</v>
      </c>
      <c r="AJ272" s="314"/>
      <c r="BF272" s="313" t="s">
        <v>5659</v>
      </c>
      <c r="BG272" s="314" t="s">
        <v>5660</v>
      </c>
      <c r="BH272" s="314" t="s">
        <v>5319</v>
      </c>
      <c r="BI272" s="57">
        <v>6</v>
      </c>
      <c r="BJ272" s="57">
        <v>1</v>
      </c>
      <c r="BK272" s="316" t="s">
        <v>2035</v>
      </c>
      <c r="BL272" s="57">
        <f t="shared" si="4"/>
        <v>6</v>
      </c>
      <c r="CD272" s="4"/>
      <c r="CE272" s="298"/>
      <c r="CF272" s="373"/>
      <c r="CS272" s="26" t="s">
        <v>5656</v>
      </c>
      <c r="CT272" s="8" t="s">
        <v>5661</v>
      </c>
    </row>
    <row r="273" spans="33:98" ht="13">
      <c r="AG273" s="499" t="s">
        <v>5662</v>
      </c>
      <c r="AH273" s="497">
        <v>99999999</v>
      </c>
      <c r="AI273" s="502" t="s">
        <v>5663</v>
      </c>
      <c r="AJ273" s="314"/>
      <c r="BF273" s="313" t="s">
        <v>5664</v>
      </c>
      <c r="BG273" s="314" t="s">
        <v>5665</v>
      </c>
      <c r="BH273" s="314" t="s">
        <v>5319</v>
      </c>
      <c r="BI273" s="57">
        <v>6</v>
      </c>
      <c r="BJ273" s="57">
        <v>1</v>
      </c>
      <c r="BK273" s="316" t="s">
        <v>5666</v>
      </c>
      <c r="BL273" s="57">
        <f t="shared" si="4"/>
        <v>6</v>
      </c>
      <c r="CD273" s="4"/>
      <c r="CE273" s="298"/>
      <c r="CF273" s="373"/>
      <c r="CS273" s="26" t="s">
        <v>5667</v>
      </c>
      <c r="CT273" s="8" t="s">
        <v>5668</v>
      </c>
    </row>
    <row r="274" spans="33:98">
      <c r="BF274" s="313" t="s">
        <v>5669</v>
      </c>
      <c r="BG274" s="314" t="s">
        <v>5670</v>
      </c>
      <c r="BH274" s="314" t="s">
        <v>5319</v>
      </c>
      <c r="BI274" s="57">
        <v>6</v>
      </c>
      <c r="BJ274" s="57">
        <v>6</v>
      </c>
      <c r="BK274" s="316" t="s">
        <v>5671</v>
      </c>
      <c r="BL274" s="57">
        <f t="shared" si="4"/>
        <v>36</v>
      </c>
      <c r="CD274" s="4"/>
      <c r="CE274" s="298"/>
      <c r="CF274" s="373"/>
      <c r="CS274" s="26" t="s">
        <v>5667</v>
      </c>
      <c r="CT274" s="8" t="s">
        <v>5672</v>
      </c>
    </row>
    <row r="275" spans="33:98">
      <c r="BF275" s="313" t="s">
        <v>5673</v>
      </c>
      <c r="BG275" s="314" t="s">
        <v>5674</v>
      </c>
      <c r="BH275" s="315" t="s">
        <v>5319</v>
      </c>
      <c r="BI275" s="57">
        <v>7</v>
      </c>
      <c r="BJ275" s="57">
        <v>1</v>
      </c>
      <c r="BK275" s="316" t="s">
        <v>5675</v>
      </c>
      <c r="BL275" s="57">
        <f t="shared" si="4"/>
        <v>7</v>
      </c>
      <c r="CD275" s="4"/>
      <c r="CE275" s="298"/>
      <c r="CF275" s="373"/>
      <c r="CS275" s="26" t="s">
        <v>5676</v>
      </c>
      <c r="CT275" s="8" t="s">
        <v>5677</v>
      </c>
    </row>
    <row r="276" spans="33:98">
      <c r="BF276" s="313" t="s">
        <v>5678</v>
      </c>
      <c r="BG276" s="314" t="s">
        <v>5679</v>
      </c>
      <c r="BH276" s="315" t="s">
        <v>5319</v>
      </c>
      <c r="BI276" s="57">
        <v>8</v>
      </c>
      <c r="BJ276" s="57">
        <v>1</v>
      </c>
      <c r="BK276" s="316" t="s">
        <v>5680</v>
      </c>
      <c r="BL276" s="57">
        <f t="shared" si="4"/>
        <v>8</v>
      </c>
      <c r="CD276" s="4"/>
      <c r="CG276"/>
      <c r="CS276" s="26" t="s">
        <v>5681</v>
      </c>
      <c r="CT276" s="8" t="s">
        <v>5682</v>
      </c>
    </row>
    <row r="277" spans="33:98">
      <c r="BF277" s="313" t="s">
        <v>5683</v>
      </c>
      <c r="BG277" s="314" t="s">
        <v>5684</v>
      </c>
      <c r="BH277" s="314" t="s">
        <v>5319</v>
      </c>
      <c r="BI277" s="57">
        <v>9</v>
      </c>
      <c r="BJ277" s="57">
        <v>1</v>
      </c>
      <c r="BK277" s="316" t="s">
        <v>1877</v>
      </c>
      <c r="BL277" s="57">
        <f t="shared" si="4"/>
        <v>9</v>
      </c>
      <c r="CD277" s="4"/>
      <c r="CE277" s="298"/>
      <c r="CF277" s="373"/>
      <c r="CS277" s="26" t="s">
        <v>5685</v>
      </c>
      <c r="CT277" s="8" t="s">
        <v>5686</v>
      </c>
    </row>
    <row r="278" spans="33:98">
      <c r="BF278" s="313" t="s">
        <v>5687</v>
      </c>
      <c r="BG278" s="314" t="s">
        <v>5688</v>
      </c>
      <c r="BH278" s="314" t="s">
        <v>5319</v>
      </c>
      <c r="BI278" s="57">
        <v>9</v>
      </c>
      <c r="BJ278" s="57">
        <v>1</v>
      </c>
      <c r="BK278" s="316" t="s">
        <v>2936</v>
      </c>
      <c r="BL278" s="57">
        <f t="shared" si="4"/>
        <v>9</v>
      </c>
      <c r="CD278" s="4"/>
      <c r="CG278"/>
      <c r="CS278" s="26" t="s">
        <v>5689</v>
      </c>
      <c r="CT278" s="8" t="s">
        <v>5690</v>
      </c>
    </row>
    <row r="279" spans="33:98">
      <c r="BF279" s="313" t="s">
        <v>5691</v>
      </c>
      <c r="BG279" s="314" t="s">
        <v>5692</v>
      </c>
      <c r="BH279" s="314" t="s">
        <v>5319</v>
      </c>
      <c r="BI279" s="57">
        <v>10</v>
      </c>
      <c r="BJ279" s="57">
        <v>1</v>
      </c>
      <c r="BK279" s="316" t="s">
        <v>1956</v>
      </c>
      <c r="BL279" s="57">
        <f t="shared" si="4"/>
        <v>10</v>
      </c>
      <c r="CD279" s="4"/>
      <c r="CE279" s="298"/>
      <c r="CF279" s="373"/>
      <c r="CS279" s="26" t="s">
        <v>5689</v>
      </c>
      <c r="CT279" s="8" t="s">
        <v>5693</v>
      </c>
    </row>
    <row r="280" spans="33:98">
      <c r="BF280" s="313" t="s">
        <v>5694</v>
      </c>
      <c r="BG280" s="314" t="s">
        <v>5695</v>
      </c>
      <c r="BH280" s="315" t="s">
        <v>5319</v>
      </c>
      <c r="BI280" s="57">
        <v>10</v>
      </c>
      <c r="BJ280" s="57">
        <v>2</v>
      </c>
      <c r="BK280" s="316" t="s">
        <v>5696</v>
      </c>
      <c r="BL280" s="57">
        <f t="shared" si="4"/>
        <v>20</v>
      </c>
      <c r="CD280" s="4"/>
      <c r="CG280"/>
      <c r="CS280" s="26" t="s">
        <v>5689</v>
      </c>
      <c r="CT280" s="8" t="s">
        <v>5697</v>
      </c>
    </row>
    <row r="281" spans="33:98">
      <c r="BF281" s="313" t="s">
        <v>5698</v>
      </c>
      <c r="BG281" s="314" t="s">
        <v>5699</v>
      </c>
      <c r="BH281" s="314" t="s">
        <v>5319</v>
      </c>
      <c r="BI281" s="57">
        <v>12</v>
      </c>
      <c r="BJ281" s="57">
        <v>1</v>
      </c>
      <c r="BK281" s="316" t="s">
        <v>1109</v>
      </c>
      <c r="BL281" s="57">
        <f t="shared" si="4"/>
        <v>12</v>
      </c>
      <c r="CD281" s="4"/>
      <c r="CE281" s="298"/>
      <c r="CF281" s="373"/>
      <c r="CS281" s="26" t="s">
        <v>5700</v>
      </c>
      <c r="CT281" s="8" t="s">
        <v>5701</v>
      </c>
    </row>
    <row r="282" spans="33:98">
      <c r="BF282" s="313" t="s">
        <v>5702</v>
      </c>
      <c r="BG282" s="314" t="s">
        <v>5703</v>
      </c>
      <c r="BH282" s="314" t="s">
        <v>5319</v>
      </c>
      <c r="BI282" s="57">
        <v>12</v>
      </c>
      <c r="BJ282" s="57">
        <v>1</v>
      </c>
      <c r="BK282" s="316" t="s">
        <v>2126</v>
      </c>
      <c r="BL282" s="57">
        <f t="shared" si="4"/>
        <v>12</v>
      </c>
      <c r="CD282" s="4"/>
      <c r="CG282"/>
      <c r="CS282" s="26" t="s">
        <v>5700</v>
      </c>
      <c r="CT282" s="8" t="s">
        <v>5704</v>
      </c>
    </row>
    <row r="283" spans="33:98">
      <c r="BF283" s="313" t="s">
        <v>5705</v>
      </c>
      <c r="BG283" s="314" t="s">
        <v>5706</v>
      </c>
      <c r="BH283" s="314" t="s">
        <v>5319</v>
      </c>
      <c r="BI283" s="57">
        <v>15</v>
      </c>
      <c r="BJ283" s="57">
        <v>1</v>
      </c>
      <c r="BK283" s="316" t="s">
        <v>2861</v>
      </c>
      <c r="BL283" s="57">
        <f t="shared" si="4"/>
        <v>15</v>
      </c>
      <c r="CD283" s="4"/>
      <c r="CE283" s="298"/>
      <c r="CF283" s="373"/>
      <c r="CS283" s="26" t="s">
        <v>5707</v>
      </c>
      <c r="CT283" s="8" t="s">
        <v>5708</v>
      </c>
    </row>
    <row r="284" spans="33:98">
      <c r="BF284" s="313" t="s">
        <v>5709</v>
      </c>
      <c r="BG284" s="314" t="s">
        <v>5710</v>
      </c>
      <c r="BH284" s="314" t="s">
        <v>5319</v>
      </c>
      <c r="BI284" s="57">
        <v>15</v>
      </c>
      <c r="BJ284" s="57">
        <v>1</v>
      </c>
      <c r="BK284" s="316" t="s">
        <v>2310</v>
      </c>
      <c r="BL284" s="57">
        <f t="shared" si="4"/>
        <v>15</v>
      </c>
      <c r="CD284" s="4"/>
      <c r="CG284"/>
      <c r="CS284" s="26" t="s">
        <v>5711</v>
      </c>
      <c r="CT284" s="8" t="s">
        <v>5712</v>
      </c>
    </row>
    <row r="285" spans="33:98">
      <c r="BF285" s="313" t="s">
        <v>5713</v>
      </c>
      <c r="BG285" s="314" t="s">
        <v>5714</v>
      </c>
      <c r="BH285" s="315" t="s">
        <v>5319</v>
      </c>
      <c r="BI285" s="57">
        <v>18</v>
      </c>
      <c r="BJ285" s="57">
        <v>1</v>
      </c>
      <c r="BK285" s="316" t="s">
        <v>5405</v>
      </c>
      <c r="BL285" s="57">
        <f t="shared" si="4"/>
        <v>18</v>
      </c>
      <c r="CD285" s="4"/>
      <c r="CE285" s="298"/>
      <c r="CF285" s="373"/>
      <c r="CS285" s="26" t="s">
        <v>5715</v>
      </c>
      <c r="CT285" s="8" t="s">
        <v>5716</v>
      </c>
    </row>
    <row r="286" spans="33:98">
      <c r="BF286" s="313" t="s">
        <v>5717</v>
      </c>
      <c r="BG286" s="314" t="s">
        <v>5718</v>
      </c>
      <c r="BH286" s="315" t="s">
        <v>5319</v>
      </c>
      <c r="BI286" s="57">
        <v>19</v>
      </c>
      <c r="BJ286" s="57">
        <v>1</v>
      </c>
      <c r="BK286" s="316" t="s">
        <v>5719</v>
      </c>
      <c r="BL286" s="57">
        <f t="shared" si="4"/>
        <v>19</v>
      </c>
      <c r="CD286" s="4"/>
      <c r="CE286" s="298"/>
      <c r="CF286" s="373"/>
      <c r="CS286" s="26" t="s">
        <v>5720</v>
      </c>
      <c r="CT286" s="8" t="s">
        <v>5721</v>
      </c>
    </row>
    <row r="287" spans="33:98">
      <c r="BF287" s="313" t="s">
        <v>5722</v>
      </c>
      <c r="BG287" s="314" t="s">
        <v>5723</v>
      </c>
      <c r="BH287" s="314" t="s">
        <v>5319</v>
      </c>
      <c r="BI287" s="57">
        <v>20</v>
      </c>
      <c r="BJ287" s="57">
        <v>1</v>
      </c>
      <c r="BK287" s="316" t="s">
        <v>1839</v>
      </c>
      <c r="BL287" s="57">
        <f t="shared" si="4"/>
        <v>20</v>
      </c>
      <c r="CD287" s="4"/>
      <c r="CE287" s="298"/>
      <c r="CF287" s="373"/>
      <c r="CS287" s="26" t="s">
        <v>5724</v>
      </c>
      <c r="CT287" s="8" t="s">
        <v>5725</v>
      </c>
    </row>
    <row r="288" spans="33:98">
      <c r="BF288" s="313" t="s">
        <v>5726</v>
      </c>
      <c r="BG288" s="314" t="s">
        <v>5727</v>
      </c>
      <c r="BH288" s="314" t="s">
        <v>5319</v>
      </c>
      <c r="BI288" s="57">
        <v>22</v>
      </c>
      <c r="BJ288" s="57">
        <v>1</v>
      </c>
      <c r="BK288" s="316" t="s">
        <v>1151</v>
      </c>
      <c r="BL288" s="57">
        <f t="shared" ref="BL288:BL304" si="5">BI288*BJ288</f>
        <v>22</v>
      </c>
      <c r="CD288" s="4"/>
      <c r="CG288"/>
      <c r="CS288" s="26" t="s">
        <v>5728</v>
      </c>
      <c r="CT288" s="8" t="s">
        <v>5729</v>
      </c>
    </row>
    <row r="289" spans="58:98">
      <c r="BF289" s="313" t="s">
        <v>5730</v>
      </c>
      <c r="BG289" s="314" t="s">
        <v>5731</v>
      </c>
      <c r="BH289" s="315" t="s">
        <v>5319</v>
      </c>
      <c r="BI289" s="57">
        <v>25</v>
      </c>
      <c r="BJ289" s="57">
        <v>1</v>
      </c>
      <c r="BK289" s="316" t="s">
        <v>5732</v>
      </c>
      <c r="BL289" s="57">
        <f t="shared" si="5"/>
        <v>25</v>
      </c>
      <c r="CD289" s="4"/>
      <c r="CE289" s="298"/>
      <c r="CF289" s="373"/>
      <c r="CS289" s="26" t="s">
        <v>5733</v>
      </c>
      <c r="CT289" s="8" t="s">
        <v>5734</v>
      </c>
    </row>
    <row r="290" spans="58:98">
      <c r="BF290" s="313" t="s">
        <v>5735</v>
      </c>
      <c r="BG290" s="314" t="s">
        <v>5736</v>
      </c>
      <c r="BH290" s="315" t="s">
        <v>5319</v>
      </c>
      <c r="BI290" s="57">
        <v>29</v>
      </c>
      <c r="BJ290" s="57">
        <v>1</v>
      </c>
      <c r="BK290" s="316" t="s">
        <v>5737</v>
      </c>
      <c r="BL290" s="57">
        <f t="shared" si="5"/>
        <v>29</v>
      </c>
      <c r="CD290" s="4"/>
      <c r="CG290"/>
      <c r="CS290" s="26" t="s">
        <v>5738</v>
      </c>
      <c r="CT290" s="8" t="s">
        <v>5739</v>
      </c>
    </row>
    <row r="291" spans="58:98">
      <c r="BF291" s="313" t="s">
        <v>5740</v>
      </c>
      <c r="BG291" s="314" t="s">
        <v>5741</v>
      </c>
      <c r="BH291" s="314" t="s">
        <v>5319</v>
      </c>
      <c r="BI291" s="57">
        <v>30</v>
      </c>
      <c r="BJ291" s="57">
        <v>1</v>
      </c>
      <c r="BK291" s="316" t="s">
        <v>805</v>
      </c>
      <c r="BL291" s="57">
        <f t="shared" si="5"/>
        <v>30</v>
      </c>
      <c r="CD291" s="4"/>
      <c r="CE291" s="298"/>
      <c r="CF291" s="373"/>
      <c r="CS291" s="26" t="s">
        <v>5742</v>
      </c>
      <c r="CT291" s="8" t="s">
        <v>5743</v>
      </c>
    </row>
    <row r="292" spans="58:98">
      <c r="BF292" s="313" t="s">
        <v>5744</v>
      </c>
      <c r="BG292" s="314" t="s">
        <v>5741</v>
      </c>
      <c r="BH292" s="314" t="s">
        <v>5319</v>
      </c>
      <c r="BI292" s="57">
        <v>30</v>
      </c>
      <c r="BJ292" s="57">
        <v>24</v>
      </c>
      <c r="BK292" s="316" t="s">
        <v>3214</v>
      </c>
      <c r="BL292" s="57">
        <f t="shared" si="5"/>
        <v>720</v>
      </c>
      <c r="CD292" s="4"/>
      <c r="CG292"/>
      <c r="CS292" s="26" t="s">
        <v>5745</v>
      </c>
      <c r="CT292" s="8" t="s">
        <v>5746</v>
      </c>
    </row>
    <row r="293" spans="58:98">
      <c r="BF293" s="313" t="s">
        <v>5747</v>
      </c>
      <c r="BG293" s="314" t="s">
        <v>5748</v>
      </c>
      <c r="BH293" s="315" t="s">
        <v>5319</v>
      </c>
      <c r="BI293" s="57">
        <v>40</v>
      </c>
      <c r="BJ293" s="57">
        <v>1</v>
      </c>
      <c r="BK293" s="316" t="s">
        <v>5749</v>
      </c>
      <c r="BL293" s="57">
        <f t="shared" si="5"/>
        <v>40</v>
      </c>
      <c r="CD293" s="4"/>
      <c r="CE293" s="298"/>
      <c r="CF293" s="373"/>
      <c r="CS293" s="26" t="s">
        <v>5750</v>
      </c>
      <c r="CT293" s="8" t="s">
        <v>5751</v>
      </c>
    </row>
    <row r="294" spans="58:98">
      <c r="BF294" s="313" t="s">
        <v>5752</v>
      </c>
      <c r="BG294" s="314" t="s">
        <v>5753</v>
      </c>
      <c r="BH294" s="314" t="s">
        <v>5319</v>
      </c>
      <c r="BI294" s="57">
        <v>45</v>
      </c>
      <c r="BJ294" s="57">
        <v>1</v>
      </c>
      <c r="BK294" s="316" t="s">
        <v>418</v>
      </c>
      <c r="BL294" s="57">
        <f t="shared" si="5"/>
        <v>45</v>
      </c>
      <c r="CD294" s="4"/>
      <c r="CG294"/>
      <c r="CS294" s="26" t="s">
        <v>5754</v>
      </c>
      <c r="CT294" s="8" t="s">
        <v>5755</v>
      </c>
    </row>
    <row r="295" spans="58:98">
      <c r="BF295" s="313" t="s">
        <v>5756</v>
      </c>
      <c r="BG295" s="314" t="s">
        <v>5757</v>
      </c>
      <c r="BH295" s="315" t="s">
        <v>5319</v>
      </c>
      <c r="BI295" s="57">
        <v>45</v>
      </c>
      <c r="BJ295" s="57">
        <v>1</v>
      </c>
      <c r="BK295" s="316" t="s">
        <v>5758</v>
      </c>
      <c r="BL295" s="57">
        <f t="shared" si="5"/>
        <v>45</v>
      </c>
      <c r="CD295" s="4"/>
      <c r="CE295" s="298"/>
      <c r="CF295" s="373"/>
      <c r="CS295" s="26" t="s">
        <v>5759</v>
      </c>
      <c r="CT295" s="8" t="s">
        <v>5760</v>
      </c>
    </row>
    <row r="296" spans="58:98">
      <c r="BF296" s="313" t="s">
        <v>5761</v>
      </c>
      <c r="BG296" s="314" t="s">
        <v>5762</v>
      </c>
      <c r="BH296" s="314" t="s">
        <v>5319</v>
      </c>
      <c r="BI296" s="57">
        <v>49</v>
      </c>
      <c r="BJ296" s="57">
        <v>1</v>
      </c>
      <c r="BK296" s="316" t="s">
        <v>964</v>
      </c>
      <c r="BL296" s="57">
        <f t="shared" si="5"/>
        <v>49</v>
      </c>
      <c r="CD296" s="4"/>
      <c r="CG296"/>
      <c r="CS296" s="26" t="s">
        <v>5763</v>
      </c>
      <c r="CT296" s="8" t="s">
        <v>5764</v>
      </c>
    </row>
    <row r="297" spans="58:98">
      <c r="BF297" s="313" t="s">
        <v>5765</v>
      </c>
      <c r="BG297" s="314" t="s">
        <v>5766</v>
      </c>
      <c r="BH297" s="314" t="s">
        <v>5319</v>
      </c>
      <c r="BI297" s="57">
        <v>50</v>
      </c>
      <c r="BJ297" s="57">
        <v>1</v>
      </c>
      <c r="BK297" s="316" t="s">
        <v>503</v>
      </c>
      <c r="BL297" s="57">
        <f t="shared" si="5"/>
        <v>50</v>
      </c>
      <c r="CD297" s="4"/>
      <c r="CE297" s="298"/>
      <c r="CF297" s="373"/>
      <c r="CS297" s="26" t="s">
        <v>5767</v>
      </c>
      <c r="CT297" s="8" t="s">
        <v>5768</v>
      </c>
    </row>
    <row r="298" spans="58:98">
      <c r="BF298" s="313" t="s">
        <v>5769</v>
      </c>
      <c r="BG298" s="314" t="s">
        <v>5770</v>
      </c>
      <c r="BH298" s="315" t="s">
        <v>5319</v>
      </c>
      <c r="BI298" s="57">
        <v>58</v>
      </c>
      <c r="BJ298" s="57">
        <v>1</v>
      </c>
      <c r="BK298" s="316" t="s">
        <v>5771</v>
      </c>
      <c r="BL298" s="57">
        <f t="shared" si="5"/>
        <v>58</v>
      </c>
      <c r="CD298" s="4"/>
      <c r="CG298"/>
      <c r="CS298" s="26" t="s">
        <v>5772</v>
      </c>
      <c r="CT298" s="8" t="s">
        <v>5773</v>
      </c>
    </row>
    <row r="299" spans="58:98">
      <c r="BF299" s="313" t="s">
        <v>5774</v>
      </c>
      <c r="BG299" s="314" t="s">
        <v>5775</v>
      </c>
      <c r="BH299" s="315" t="s">
        <v>5319</v>
      </c>
      <c r="BI299" s="57">
        <v>100</v>
      </c>
      <c r="BJ299" s="57">
        <v>1</v>
      </c>
      <c r="BK299" s="316" t="s">
        <v>5776</v>
      </c>
      <c r="BL299" s="57">
        <f t="shared" si="5"/>
        <v>100</v>
      </c>
      <c r="CD299" s="4"/>
      <c r="CE299" s="298"/>
      <c r="CF299" s="373"/>
      <c r="CS299" s="26" t="s">
        <v>5777</v>
      </c>
      <c r="CT299" s="8" t="s">
        <v>5778</v>
      </c>
    </row>
    <row r="300" spans="58:98">
      <c r="BF300" s="313" t="s">
        <v>5779</v>
      </c>
      <c r="BG300" s="314" t="s">
        <v>5780</v>
      </c>
      <c r="BH300" s="314" t="s">
        <v>5319</v>
      </c>
      <c r="BI300" s="57">
        <v>200</v>
      </c>
      <c r="BJ300" s="57">
        <v>1</v>
      </c>
      <c r="BK300" s="316" t="s">
        <v>2724</v>
      </c>
      <c r="BL300" s="57">
        <f t="shared" si="5"/>
        <v>200</v>
      </c>
      <c r="CD300" s="4"/>
      <c r="CG300"/>
      <c r="CS300" s="26" t="s">
        <v>5781</v>
      </c>
      <c r="CT300" s="8" t="s">
        <v>5782</v>
      </c>
    </row>
    <row r="301" spans="58:98">
      <c r="BF301" s="313" t="s">
        <v>5783</v>
      </c>
      <c r="BG301" s="314" t="s">
        <v>5784</v>
      </c>
      <c r="BH301" s="314" t="s">
        <v>5319</v>
      </c>
      <c r="BI301" s="57">
        <v>210</v>
      </c>
      <c r="BJ301" s="57">
        <v>1</v>
      </c>
      <c r="BK301" s="316" t="s">
        <v>2876</v>
      </c>
      <c r="BL301" s="57">
        <f t="shared" si="5"/>
        <v>210</v>
      </c>
      <c r="CD301" s="4"/>
      <c r="CE301" s="298"/>
      <c r="CF301" s="373"/>
      <c r="CS301" s="26" t="s">
        <v>5785</v>
      </c>
      <c r="CT301" s="8" t="s">
        <v>5786</v>
      </c>
    </row>
    <row r="302" spans="58:98">
      <c r="BF302" s="313" t="s">
        <v>5787</v>
      </c>
      <c r="BG302" s="314" t="s">
        <v>5788</v>
      </c>
      <c r="BH302" s="315" t="s">
        <v>5319</v>
      </c>
      <c r="BI302" s="57">
        <v>225</v>
      </c>
      <c r="BJ302" s="57">
        <v>1</v>
      </c>
      <c r="BK302" s="316" t="s">
        <v>5789</v>
      </c>
      <c r="BL302" s="57">
        <f t="shared" si="5"/>
        <v>225</v>
      </c>
      <c r="CD302" s="4"/>
      <c r="CG302"/>
      <c r="CS302" s="26" t="s">
        <v>5790</v>
      </c>
      <c r="CT302" s="8" t="s">
        <v>5791</v>
      </c>
    </row>
    <row r="303" spans="58:98">
      <c r="BF303" s="313" t="s">
        <v>5792</v>
      </c>
      <c r="BG303" s="314" t="s">
        <v>5793</v>
      </c>
      <c r="BH303" s="315" t="s">
        <v>5319</v>
      </c>
      <c r="BI303" s="57">
        <v>700</v>
      </c>
      <c r="BJ303" s="57">
        <v>1</v>
      </c>
      <c r="BK303" s="316" t="s">
        <v>5794</v>
      </c>
      <c r="BL303" s="57">
        <f t="shared" si="5"/>
        <v>700</v>
      </c>
      <c r="CD303" s="4"/>
      <c r="CE303" s="298"/>
      <c r="CF303" s="373"/>
      <c r="CS303" s="26" t="s">
        <v>5795</v>
      </c>
      <c r="CT303" s="8" t="s">
        <v>5796</v>
      </c>
    </row>
    <row r="304" spans="58:98">
      <c r="BF304" s="313" t="s">
        <v>5797</v>
      </c>
      <c r="BG304" s="314" t="s">
        <v>5798</v>
      </c>
      <c r="BH304" s="314" t="s">
        <v>5319</v>
      </c>
      <c r="BI304" s="57">
        <v>1000</v>
      </c>
      <c r="BJ304" s="57">
        <v>1</v>
      </c>
      <c r="BK304" s="316" t="s">
        <v>524</v>
      </c>
      <c r="BL304" s="57">
        <f t="shared" si="5"/>
        <v>1000</v>
      </c>
      <c r="CD304" s="4"/>
      <c r="CG304"/>
      <c r="CS304" s="26" t="s">
        <v>5799</v>
      </c>
      <c r="CT304" s="8" t="s">
        <v>5800</v>
      </c>
    </row>
    <row r="305" spans="58:98">
      <c r="BF305" s="313" t="s">
        <v>5801</v>
      </c>
      <c r="BG305" s="314" t="s">
        <v>5802</v>
      </c>
      <c r="BH305" s="314" t="s">
        <v>5319</v>
      </c>
      <c r="BI305" s="57">
        <v>330</v>
      </c>
      <c r="BJ305" s="57">
        <v>20</v>
      </c>
      <c r="BK305" s="316" t="s">
        <v>809</v>
      </c>
      <c r="BL305" s="57">
        <f>BI305*BJ305</f>
        <v>6600</v>
      </c>
      <c r="CD305" s="4"/>
      <c r="CG305"/>
      <c r="CS305" s="26" t="s">
        <v>5803</v>
      </c>
      <c r="CT305" s="8" t="s">
        <v>5804</v>
      </c>
    </row>
    <row r="306" spans="58:98">
      <c r="BF306" s="313" t="s">
        <v>5805</v>
      </c>
      <c r="BG306" s="314" t="s">
        <v>5806</v>
      </c>
      <c r="BH306" s="315" t="s">
        <v>5807</v>
      </c>
      <c r="BI306" s="57">
        <v>14</v>
      </c>
      <c r="BJ306" s="57">
        <v>100</v>
      </c>
      <c r="BK306" s="316" t="s">
        <v>5808</v>
      </c>
      <c r="BL306">
        <f>(BJ306*BI306)/1000</f>
        <v>1.4</v>
      </c>
      <c r="CD306" s="4"/>
      <c r="CE306" s="298"/>
      <c r="CF306" s="373"/>
      <c r="CS306" s="26" t="s">
        <v>5809</v>
      </c>
      <c r="CT306" s="8" t="s">
        <v>5810</v>
      </c>
    </row>
    <row r="307" spans="58:98">
      <c r="BF307" s="313" t="s">
        <v>5811</v>
      </c>
      <c r="BG307" s="314" t="s">
        <v>3455</v>
      </c>
      <c r="BH307" s="314" t="s">
        <v>5807</v>
      </c>
      <c r="BI307" s="57">
        <v>20</v>
      </c>
      <c r="BJ307" s="57">
        <v>6</v>
      </c>
      <c r="BK307" s="316" t="s">
        <v>5812</v>
      </c>
      <c r="BL307">
        <f t="shared" ref="BL307:BL370" si="6">(BJ307*BI307)/1000</f>
        <v>0.12</v>
      </c>
      <c r="CD307" s="4"/>
      <c r="CE307" s="298"/>
      <c r="CF307" s="373"/>
      <c r="CS307" s="26" t="s">
        <v>5813</v>
      </c>
      <c r="CT307" s="8" t="s">
        <v>5814</v>
      </c>
    </row>
    <row r="308" spans="58:98">
      <c r="BF308" s="313" t="s">
        <v>5815</v>
      </c>
      <c r="BG308" s="314" t="s">
        <v>5816</v>
      </c>
      <c r="BH308" s="315" t="s">
        <v>5807</v>
      </c>
      <c r="BI308" s="57">
        <v>20</v>
      </c>
      <c r="BJ308" s="57">
        <v>36</v>
      </c>
      <c r="BK308" s="316" t="s">
        <v>5817</v>
      </c>
      <c r="BL308">
        <f t="shared" si="6"/>
        <v>0.72</v>
      </c>
      <c r="CD308" s="4"/>
      <c r="CG308"/>
      <c r="CS308" s="26" t="s">
        <v>5818</v>
      </c>
      <c r="CT308" s="8" t="s">
        <v>5819</v>
      </c>
    </row>
    <row r="309" spans="58:98">
      <c r="BF309" s="313" t="s">
        <v>5820</v>
      </c>
      <c r="BG309" s="314" t="s">
        <v>5816</v>
      </c>
      <c r="BH309" s="315" t="s">
        <v>5807</v>
      </c>
      <c r="BI309" s="57">
        <v>20</v>
      </c>
      <c r="BJ309" s="57">
        <v>216</v>
      </c>
      <c r="BK309" s="316" t="s">
        <v>5821</v>
      </c>
      <c r="BL309">
        <f t="shared" si="6"/>
        <v>4.32</v>
      </c>
      <c r="CD309" s="4"/>
      <c r="CE309" s="298"/>
      <c r="CF309" s="373"/>
      <c r="CS309" s="26" t="s">
        <v>5822</v>
      </c>
      <c r="CT309" s="8" t="s">
        <v>5823</v>
      </c>
    </row>
    <row r="310" spans="58:98">
      <c r="BF310" s="313" t="s">
        <v>5824</v>
      </c>
      <c r="BG310" s="314" t="s">
        <v>5825</v>
      </c>
      <c r="BH310" s="314" t="s">
        <v>5807</v>
      </c>
      <c r="BI310" s="57">
        <v>25</v>
      </c>
      <c r="BJ310" s="57">
        <v>4</v>
      </c>
      <c r="BK310" s="316" t="s">
        <v>2910</v>
      </c>
      <c r="BL310">
        <f t="shared" si="6"/>
        <v>0.1</v>
      </c>
      <c r="CD310" s="4"/>
      <c r="CG310"/>
      <c r="CS310" s="26" t="s">
        <v>5826</v>
      </c>
      <c r="CT310" s="8" t="s">
        <v>5827</v>
      </c>
    </row>
    <row r="311" spans="58:98">
      <c r="BF311" s="313" t="s">
        <v>5828</v>
      </c>
      <c r="BG311" s="314" t="s">
        <v>5829</v>
      </c>
      <c r="BH311" s="314" t="s">
        <v>5807</v>
      </c>
      <c r="BI311" s="57">
        <v>30</v>
      </c>
      <c r="BJ311" s="57">
        <v>24</v>
      </c>
      <c r="BK311" s="316" t="s">
        <v>5830</v>
      </c>
      <c r="BL311">
        <f t="shared" si="6"/>
        <v>0.72</v>
      </c>
      <c r="CD311" s="4"/>
      <c r="CE311" s="298"/>
      <c r="CF311" s="373"/>
      <c r="CS311" s="26" t="s">
        <v>5831</v>
      </c>
      <c r="CT311" s="8" t="s">
        <v>5832</v>
      </c>
    </row>
    <row r="312" spans="58:98">
      <c r="BF312" s="313" t="s">
        <v>5833</v>
      </c>
      <c r="BG312" s="314" t="s">
        <v>5834</v>
      </c>
      <c r="BH312" s="315" t="s">
        <v>5807</v>
      </c>
      <c r="BI312" s="57">
        <v>60</v>
      </c>
      <c r="BJ312" s="57">
        <v>12</v>
      </c>
      <c r="BK312" s="316" t="s">
        <v>410</v>
      </c>
      <c r="BL312">
        <f t="shared" si="6"/>
        <v>0.72</v>
      </c>
      <c r="CD312" s="4"/>
      <c r="CG312"/>
      <c r="CS312" s="26" t="s">
        <v>5835</v>
      </c>
      <c r="CT312" s="8" t="s">
        <v>5836</v>
      </c>
    </row>
    <row r="313" spans="58:98">
      <c r="BF313" s="313" t="s">
        <v>5837</v>
      </c>
      <c r="BG313" s="314" t="s">
        <v>5838</v>
      </c>
      <c r="BH313" s="315" t="s">
        <v>5807</v>
      </c>
      <c r="BI313" s="57">
        <v>90</v>
      </c>
      <c r="BJ313" s="57">
        <v>12</v>
      </c>
      <c r="BK313" s="316" t="s">
        <v>5839</v>
      </c>
      <c r="BL313">
        <f t="shared" si="6"/>
        <v>1.08</v>
      </c>
      <c r="CD313" s="4"/>
      <c r="CE313" s="298"/>
      <c r="CF313" s="373"/>
      <c r="CS313" s="26" t="s">
        <v>5840</v>
      </c>
      <c r="CT313" s="8" t="s">
        <v>5841</v>
      </c>
    </row>
    <row r="314" spans="58:98">
      <c r="BF314" s="313" t="s">
        <v>5842</v>
      </c>
      <c r="BG314" s="314" t="s">
        <v>5843</v>
      </c>
      <c r="BH314" s="315" t="s">
        <v>5807</v>
      </c>
      <c r="BI314" s="57">
        <v>100</v>
      </c>
      <c r="BJ314" s="57">
        <v>1</v>
      </c>
      <c r="BK314" s="316" t="s">
        <v>5844</v>
      </c>
      <c r="BL314">
        <f t="shared" si="6"/>
        <v>0.1</v>
      </c>
      <c r="CD314" s="4"/>
      <c r="CG314" s="4"/>
      <c r="CS314" s="26" t="s">
        <v>5845</v>
      </c>
      <c r="CT314" s="8" t="s">
        <v>5846</v>
      </c>
    </row>
    <row r="315" spans="58:98">
      <c r="BF315" s="313" t="s">
        <v>5847</v>
      </c>
      <c r="BG315" s="314" t="s">
        <v>5843</v>
      </c>
      <c r="BH315" s="314" t="s">
        <v>5807</v>
      </c>
      <c r="BI315" s="57">
        <v>100</v>
      </c>
      <c r="BJ315" s="57">
        <v>10</v>
      </c>
      <c r="BK315" s="316" t="s">
        <v>5848</v>
      </c>
      <c r="BL315">
        <f t="shared" si="6"/>
        <v>1</v>
      </c>
      <c r="CD315" s="4"/>
      <c r="CE315" s="298"/>
      <c r="CF315" s="373"/>
      <c r="CS315" s="26" t="s">
        <v>5849</v>
      </c>
      <c r="CT315" s="8" t="s">
        <v>5850</v>
      </c>
    </row>
    <row r="316" spans="58:98">
      <c r="BF316" s="313" t="s">
        <v>5851</v>
      </c>
      <c r="BG316" s="314" t="s">
        <v>5843</v>
      </c>
      <c r="BH316" s="314" t="s">
        <v>5807</v>
      </c>
      <c r="BI316" s="57">
        <v>100</v>
      </c>
      <c r="BJ316" s="57">
        <v>32</v>
      </c>
      <c r="BK316" s="316" t="s">
        <v>5852</v>
      </c>
      <c r="BL316">
        <f t="shared" si="6"/>
        <v>3.2</v>
      </c>
      <c r="CD316" s="4"/>
      <c r="CG316"/>
      <c r="CS316" s="26" t="s">
        <v>5853</v>
      </c>
      <c r="CT316" s="8" t="s">
        <v>5854</v>
      </c>
    </row>
    <row r="317" spans="58:98">
      <c r="BF317" s="313" t="s">
        <v>5855</v>
      </c>
      <c r="BG317" s="314" t="s">
        <v>5856</v>
      </c>
      <c r="BH317" s="314" t="s">
        <v>5807</v>
      </c>
      <c r="BI317" s="57">
        <v>113</v>
      </c>
      <c r="BJ317" s="57">
        <v>11</v>
      </c>
      <c r="BK317" s="316" t="s">
        <v>5857</v>
      </c>
      <c r="BL317">
        <f t="shared" si="6"/>
        <v>1.2430000000000001</v>
      </c>
      <c r="CD317" s="4"/>
      <c r="CE317" s="298"/>
      <c r="CF317" s="373"/>
      <c r="CS317" s="26" t="s">
        <v>5858</v>
      </c>
      <c r="CT317" s="8" t="s">
        <v>5859</v>
      </c>
    </row>
    <row r="318" spans="58:98">
      <c r="BF318" s="313" t="s">
        <v>5860</v>
      </c>
      <c r="BG318" s="314" t="s">
        <v>5856</v>
      </c>
      <c r="BH318" s="314" t="s">
        <v>5807</v>
      </c>
      <c r="BI318" s="57">
        <v>113</v>
      </c>
      <c r="BJ318" s="57">
        <v>24</v>
      </c>
      <c r="BK318" s="316" t="s">
        <v>2108</v>
      </c>
      <c r="BL318">
        <f t="shared" si="6"/>
        <v>2.7120000000000002</v>
      </c>
      <c r="CD318" s="4"/>
      <c r="CG318"/>
      <c r="CS318" s="26" t="s">
        <v>5861</v>
      </c>
      <c r="CT318" s="8" t="s">
        <v>5862</v>
      </c>
    </row>
    <row r="319" spans="58:98">
      <c r="BF319" s="313" t="s">
        <v>5863</v>
      </c>
      <c r="BG319" s="314" t="s">
        <v>5856</v>
      </c>
      <c r="BH319" s="314" t="s">
        <v>5807</v>
      </c>
      <c r="BI319" s="57">
        <v>113</v>
      </c>
      <c r="BJ319" s="57">
        <v>48</v>
      </c>
      <c r="BK319" s="316" t="s">
        <v>3568</v>
      </c>
      <c r="BL319">
        <f t="shared" si="6"/>
        <v>5.4240000000000004</v>
      </c>
      <c r="CD319" s="4"/>
      <c r="CE319" s="298"/>
      <c r="CF319" s="373"/>
      <c r="CS319" s="26" t="s">
        <v>5864</v>
      </c>
      <c r="CT319" s="8" t="s">
        <v>5865</v>
      </c>
    </row>
    <row r="320" spans="58:98">
      <c r="BF320" s="313" t="s">
        <v>5866</v>
      </c>
      <c r="BG320" s="314" t="s">
        <v>5867</v>
      </c>
      <c r="BH320" s="315" t="s">
        <v>5807</v>
      </c>
      <c r="BI320" s="57">
        <v>120</v>
      </c>
      <c r="BJ320" s="57">
        <v>24</v>
      </c>
      <c r="BK320" s="316" t="s">
        <v>5868</v>
      </c>
      <c r="BL320">
        <f t="shared" si="6"/>
        <v>2.88</v>
      </c>
      <c r="CD320" s="4"/>
      <c r="CG320"/>
      <c r="CS320" s="26" t="s">
        <v>5869</v>
      </c>
      <c r="CT320" s="8" t="s">
        <v>5870</v>
      </c>
    </row>
    <row r="321" spans="58:98">
      <c r="BF321" s="313" t="s">
        <v>5871</v>
      </c>
      <c r="BG321" s="314" t="s">
        <v>5867</v>
      </c>
      <c r="BH321" s="315" t="s">
        <v>5807</v>
      </c>
      <c r="BI321" s="57">
        <v>120</v>
      </c>
      <c r="BJ321" s="57">
        <v>32</v>
      </c>
      <c r="BK321" s="316" t="s">
        <v>5872</v>
      </c>
      <c r="BL321">
        <f t="shared" si="6"/>
        <v>3.84</v>
      </c>
      <c r="CD321" s="4"/>
      <c r="CE321" s="298"/>
      <c r="CF321" s="373"/>
      <c r="CS321" s="26" t="s">
        <v>5873</v>
      </c>
      <c r="CT321" s="8" t="s">
        <v>5874</v>
      </c>
    </row>
    <row r="322" spans="58:98">
      <c r="BF322" s="313" t="s">
        <v>5875</v>
      </c>
      <c r="BG322" s="314" t="s">
        <v>5876</v>
      </c>
      <c r="BH322" s="314" t="s">
        <v>5807</v>
      </c>
      <c r="BI322" s="57">
        <v>125</v>
      </c>
      <c r="BJ322" s="57">
        <v>9</v>
      </c>
      <c r="BK322" s="316" t="s">
        <v>2460</v>
      </c>
      <c r="BL322">
        <f t="shared" si="6"/>
        <v>1.125</v>
      </c>
      <c r="CD322" s="4"/>
      <c r="CE322" s="298"/>
      <c r="CF322" s="373"/>
      <c r="CS322" s="26" t="s">
        <v>5877</v>
      </c>
      <c r="CT322" s="8" t="s">
        <v>5878</v>
      </c>
    </row>
    <row r="323" spans="58:98">
      <c r="BF323" s="313" t="s">
        <v>5879</v>
      </c>
      <c r="BG323" s="314" t="s">
        <v>5876</v>
      </c>
      <c r="BH323" s="315" t="s">
        <v>5807</v>
      </c>
      <c r="BI323" s="57">
        <v>125</v>
      </c>
      <c r="BJ323" s="57">
        <v>12</v>
      </c>
      <c r="BK323" s="316" t="s">
        <v>5880</v>
      </c>
      <c r="BL323">
        <f t="shared" si="6"/>
        <v>1.5</v>
      </c>
      <c r="CD323" s="4"/>
      <c r="CG323"/>
      <c r="CS323" s="26" t="s">
        <v>5881</v>
      </c>
      <c r="CT323" s="8" t="s">
        <v>5882</v>
      </c>
    </row>
    <row r="324" spans="58:98">
      <c r="BF324" s="313" t="s">
        <v>5883</v>
      </c>
      <c r="BG324" s="314" t="s">
        <v>5876</v>
      </c>
      <c r="BH324" s="314" t="s">
        <v>5807</v>
      </c>
      <c r="BI324" s="57">
        <v>125</v>
      </c>
      <c r="BJ324" s="57">
        <v>24</v>
      </c>
      <c r="BK324" s="316" t="s">
        <v>2833</v>
      </c>
      <c r="BL324">
        <f t="shared" si="6"/>
        <v>3</v>
      </c>
      <c r="CD324" s="4"/>
      <c r="CE324" s="298"/>
      <c r="CF324" s="373"/>
      <c r="CS324" s="26" t="s">
        <v>5884</v>
      </c>
      <c r="CT324" s="8" t="s">
        <v>5885</v>
      </c>
    </row>
    <row r="325" spans="58:98">
      <c r="BF325" s="313" t="s">
        <v>5886</v>
      </c>
      <c r="BG325" s="314" t="s">
        <v>5887</v>
      </c>
      <c r="BH325" s="314" t="s">
        <v>5807</v>
      </c>
      <c r="BI325" s="57">
        <v>150</v>
      </c>
      <c r="BJ325" s="57">
        <v>9</v>
      </c>
      <c r="BK325" s="316" t="s">
        <v>2063</v>
      </c>
      <c r="BL325">
        <f t="shared" si="6"/>
        <v>1.35</v>
      </c>
      <c r="CD325" s="4"/>
      <c r="CG325"/>
      <c r="CS325" s="26" t="s">
        <v>5888</v>
      </c>
      <c r="CT325" s="8" t="s">
        <v>5889</v>
      </c>
    </row>
    <row r="326" spans="58:98">
      <c r="BF326" s="313" t="s">
        <v>5890</v>
      </c>
      <c r="BG326" s="314" t="s">
        <v>5887</v>
      </c>
      <c r="BH326" s="314" t="s">
        <v>5807</v>
      </c>
      <c r="BI326" s="57">
        <v>150</v>
      </c>
      <c r="BJ326" s="57">
        <v>24</v>
      </c>
      <c r="BK326" s="316" t="s">
        <v>3442</v>
      </c>
      <c r="BL326">
        <f t="shared" si="6"/>
        <v>3.6</v>
      </c>
      <c r="CD326" s="4"/>
      <c r="CE326" s="298"/>
      <c r="CF326" s="373"/>
      <c r="CS326" s="26" t="s">
        <v>5891</v>
      </c>
      <c r="CT326" s="8" t="s">
        <v>5892</v>
      </c>
    </row>
    <row r="327" spans="58:98">
      <c r="BF327" s="313" t="s">
        <v>5893</v>
      </c>
      <c r="BG327" s="314" t="s">
        <v>5894</v>
      </c>
      <c r="BH327" s="315" t="s">
        <v>5807</v>
      </c>
      <c r="BI327" s="57">
        <v>160</v>
      </c>
      <c r="BJ327" s="57">
        <v>24</v>
      </c>
      <c r="BK327" s="316" t="s">
        <v>5895</v>
      </c>
      <c r="BL327">
        <f t="shared" si="6"/>
        <v>3.84</v>
      </c>
      <c r="CD327" s="4"/>
      <c r="CE327" s="298"/>
      <c r="CF327" s="373"/>
      <c r="CS327" s="26" t="s">
        <v>5896</v>
      </c>
      <c r="CT327" s="8" t="s">
        <v>5897</v>
      </c>
    </row>
    <row r="328" spans="58:98">
      <c r="BF328" s="313" t="s">
        <v>5898</v>
      </c>
      <c r="BG328" s="314" t="s">
        <v>5899</v>
      </c>
      <c r="BH328" s="314" t="s">
        <v>5807</v>
      </c>
      <c r="BI328" s="57">
        <v>175</v>
      </c>
      <c r="BJ328" s="57">
        <v>5</v>
      </c>
      <c r="BK328" s="316" t="s">
        <v>3033</v>
      </c>
      <c r="BL328">
        <f t="shared" si="6"/>
        <v>0.875</v>
      </c>
      <c r="CD328" s="4"/>
      <c r="CG328" s="4"/>
      <c r="CS328" s="26" t="s">
        <v>5900</v>
      </c>
      <c r="CT328" s="8" t="s">
        <v>5901</v>
      </c>
    </row>
    <row r="329" spans="58:98">
      <c r="BF329" s="313" t="s">
        <v>5902</v>
      </c>
      <c r="BG329" s="314" t="s">
        <v>5899</v>
      </c>
      <c r="BH329" s="314" t="s">
        <v>5807</v>
      </c>
      <c r="BI329" s="57">
        <v>175</v>
      </c>
      <c r="BJ329" s="57">
        <v>6</v>
      </c>
      <c r="BK329" s="316" t="s">
        <v>1814</v>
      </c>
      <c r="BL329">
        <f t="shared" si="6"/>
        <v>1.05</v>
      </c>
      <c r="CD329" s="4"/>
      <c r="CE329" s="298"/>
      <c r="CF329" s="373"/>
      <c r="CS329" s="26" t="s">
        <v>5903</v>
      </c>
      <c r="CT329" s="8" t="s">
        <v>5904</v>
      </c>
    </row>
    <row r="330" spans="58:98">
      <c r="BF330" s="313" t="s">
        <v>5905</v>
      </c>
      <c r="BG330" s="314" t="s">
        <v>5899</v>
      </c>
      <c r="BH330" s="314" t="s">
        <v>5807</v>
      </c>
      <c r="BI330" s="57">
        <v>175</v>
      </c>
      <c r="BJ330" s="57">
        <v>12</v>
      </c>
      <c r="BK330" s="316" t="s">
        <v>2440</v>
      </c>
      <c r="BL330">
        <f t="shared" si="6"/>
        <v>2.1</v>
      </c>
      <c r="CD330" s="4"/>
      <c r="CG330"/>
      <c r="CS330" s="26" t="s">
        <v>5906</v>
      </c>
      <c r="CT330" s="8" t="s">
        <v>5907</v>
      </c>
    </row>
    <row r="331" spans="58:98">
      <c r="BF331" s="313" t="s">
        <v>5908</v>
      </c>
      <c r="BG331" s="314" t="s">
        <v>5899</v>
      </c>
      <c r="BH331" s="315" t="s">
        <v>5807</v>
      </c>
      <c r="BI331" s="57">
        <v>175</v>
      </c>
      <c r="BJ331" s="57">
        <v>24</v>
      </c>
      <c r="BK331" s="316" t="s">
        <v>3251</v>
      </c>
      <c r="BL331">
        <f t="shared" si="6"/>
        <v>4.2</v>
      </c>
      <c r="CD331" s="4"/>
      <c r="CE331" s="298"/>
      <c r="CF331" s="373"/>
      <c r="CS331" s="26" t="s">
        <v>5909</v>
      </c>
      <c r="CT331" s="8" t="s">
        <v>5910</v>
      </c>
    </row>
    <row r="332" spans="58:98">
      <c r="BF332" s="313" t="s">
        <v>5911</v>
      </c>
      <c r="BG332" s="314" t="s">
        <v>5912</v>
      </c>
      <c r="BH332" s="314" t="s">
        <v>5807</v>
      </c>
      <c r="BI332" s="57">
        <v>180</v>
      </c>
      <c r="BJ332" s="57">
        <v>13</v>
      </c>
      <c r="BK332" s="316" t="s">
        <v>3133</v>
      </c>
      <c r="BL332">
        <f t="shared" si="6"/>
        <v>2.34</v>
      </c>
      <c r="CD332" s="4"/>
      <c r="CE332" s="298"/>
      <c r="CF332" s="373"/>
      <c r="CS332" s="26" t="s">
        <v>5913</v>
      </c>
      <c r="CT332" s="8" t="s">
        <v>5914</v>
      </c>
    </row>
    <row r="333" spans="58:98">
      <c r="BF333" s="313" t="s">
        <v>5915</v>
      </c>
      <c r="BG333" s="314" t="s">
        <v>5912</v>
      </c>
      <c r="BH333" s="315" t="s">
        <v>5807</v>
      </c>
      <c r="BI333" s="57">
        <v>180</v>
      </c>
      <c r="BJ333" s="57">
        <v>20</v>
      </c>
      <c r="BK333" s="316" t="s">
        <v>5916</v>
      </c>
      <c r="BL333">
        <f t="shared" si="6"/>
        <v>3.6</v>
      </c>
      <c r="CD333" s="4"/>
      <c r="CE333" s="298"/>
      <c r="CF333" s="373"/>
      <c r="CS333" s="26" t="s">
        <v>5917</v>
      </c>
      <c r="CT333" s="8" t="s">
        <v>5918</v>
      </c>
    </row>
    <row r="334" spans="58:98">
      <c r="BF334" s="313" t="s">
        <v>5919</v>
      </c>
      <c r="BG334" s="314" t="s">
        <v>5912</v>
      </c>
      <c r="BH334" s="314" t="s">
        <v>5807</v>
      </c>
      <c r="BI334" s="57">
        <v>180</v>
      </c>
      <c r="BJ334" s="57">
        <v>24</v>
      </c>
      <c r="BK334" s="316" t="s">
        <v>3869</v>
      </c>
      <c r="BL334">
        <f t="shared" si="6"/>
        <v>4.32</v>
      </c>
      <c r="CD334" s="4"/>
      <c r="CG334" s="4"/>
      <c r="CS334" s="26" t="s">
        <v>5920</v>
      </c>
      <c r="CT334" s="8" t="s">
        <v>5921</v>
      </c>
    </row>
    <row r="335" spans="58:98">
      <c r="BF335" s="313" t="s">
        <v>5922</v>
      </c>
      <c r="BG335" s="314" t="s">
        <v>5912</v>
      </c>
      <c r="BH335" s="314" t="s">
        <v>5807</v>
      </c>
      <c r="BI335" s="57">
        <v>180</v>
      </c>
      <c r="BJ335" s="57">
        <v>36</v>
      </c>
      <c r="BK335" s="316" t="s">
        <v>5923</v>
      </c>
      <c r="BL335">
        <f t="shared" si="6"/>
        <v>6.48</v>
      </c>
      <c r="CD335" s="4"/>
      <c r="CE335" s="298"/>
      <c r="CF335" s="373"/>
      <c r="CS335" s="26" t="s">
        <v>5924</v>
      </c>
      <c r="CT335" s="8" t="s">
        <v>5925</v>
      </c>
    </row>
    <row r="336" spans="58:98">
      <c r="BF336" s="313" t="s">
        <v>5926</v>
      </c>
      <c r="BG336" s="314" t="s">
        <v>5927</v>
      </c>
      <c r="BH336" s="315" t="s">
        <v>5807</v>
      </c>
      <c r="BI336" s="57">
        <v>187</v>
      </c>
      <c r="BJ336" s="57">
        <v>12</v>
      </c>
      <c r="BK336" s="316" t="s">
        <v>5928</v>
      </c>
      <c r="BL336">
        <f t="shared" si="6"/>
        <v>2.2440000000000002</v>
      </c>
      <c r="CD336" s="4"/>
      <c r="CG336" s="4"/>
      <c r="CS336" s="26" t="s">
        <v>5929</v>
      </c>
      <c r="CT336" s="8" t="s">
        <v>5930</v>
      </c>
    </row>
    <row r="337" spans="58:98">
      <c r="BF337" s="313" t="s">
        <v>5931</v>
      </c>
      <c r="BG337" s="314" t="s">
        <v>5927</v>
      </c>
      <c r="BH337" s="314" t="s">
        <v>5807</v>
      </c>
      <c r="BI337" s="57">
        <v>187</v>
      </c>
      <c r="BJ337" s="57">
        <v>24</v>
      </c>
      <c r="BK337" s="316" t="s">
        <v>4692</v>
      </c>
      <c r="BL337">
        <f t="shared" si="6"/>
        <v>4.4880000000000004</v>
      </c>
      <c r="CD337" s="4"/>
      <c r="CE337" s="298"/>
      <c r="CF337" s="373"/>
      <c r="CS337" s="26" t="s">
        <v>5932</v>
      </c>
      <c r="CT337" s="8" t="s">
        <v>5933</v>
      </c>
    </row>
    <row r="338" spans="58:98">
      <c r="BF338" s="313" t="s">
        <v>5934</v>
      </c>
      <c r="BG338" s="314" t="s">
        <v>5927</v>
      </c>
      <c r="BH338" s="314" t="s">
        <v>5807</v>
      </c>
      <c r="BI338" s="57">
        <v>187</v>
      </c>
      <c r="BJ338" s="57">
        <v>48</v>
      </c>
      <c r="BK338" s="316" t="s">
        <v>996</v>
      </c>
      <c r="BL338">
        <f t="shared" si="6"/>
        <v>8.9760000000000009</v>
      </c>
      <c r="CD338" s="4"/>
      <c r="CG338" s="4"/>
      <c r="CS338" s="26" t="s">
        <v>5935</v>
      </c>
      <c r="CT338" s="8" t="s">
        <v>5936</v>
      </c>
    </row>
    <row r="339" spans="58:98">
      <c r="BF339" s="313" t="s">
        <v>5937</v>
      </c>
      <c r="BG339" s="314" t="s">
        <v>5938</v>
      </c>
      <c r="BH339" s="315" t="s">
        <v>5807</v>
      </c>
      <c r="BI339" s="57">
        <v>200</v>
      </c>
      <c r="BJ339" s="57">
        <v>10</v>
      </c>
      <c r="BK339" s="316" t="s">
        <v>5939</v>
      </c>
      <c r="BL339">
        <f t="shared" si="6"/>
        <v>2</v>
      </c>
      <c r="CD339" s="4"/>
      <c r="CE339" s="298"/>
      <c r="CF339" s="373"/>
      <c r="CS339" s="26" t="s">
        <v>5940</v>
      </c>
      <c r="CT339" s="8" t="s">
        <v>5941</v>
      </c>
    </row>
    <row r="340" spans="58:98">
      <c r="BF340" s="313" t="s">
        <v>5942</v>
      </c>
      <c r="BG340" s="314" t="s">
        <v>5938</v>
      </c>
      <c r="BH340" s="315" t="s">
        <v>5807</v>
      </c>
      <c r="BI340" s="57">
        <v>200</v>
      </c>
      <c r="BJ340" s="57">
        <v>12</v>
      </c>
      <c r="BK340" s="316" t="s">
        <v>5943</v>
      </c>
      <c r="BL340">
        <f t="shared" si="6"/>
        <v>2.4</v>
      </c>
      <c r="CD340" s="4"/>
      <c r="CG340" s="4"/>
      <c r="CS340" s="26" t="s">
        <v>5944</v>
      </c>
      <c r="CT340" s="8" t="s">
        <v>5945</v>
      </c>
    </row>
    <row r="341" spans="58:98">
      <c r="BF341" s="313" t="s">
        <v>5946</v>
      </c>
      <c r="BG341" s="314" t="s">
        <v>5938</v>
      </c>
      <c r="BH341" s="315" t="s">
        <v>5807</v>
      </c>
      <c r="BI341" s="57">
        <v>200</v>
      </c>
      <c r="BJ341" s="57">
        <v>18</v>
      </c>
      <c r="BK341" s="316" t="s">
        <v>5947</v>
      </c>
      <c r="BL341">
        <f t="shared" si="6"/>
        <v>3.6</v>
      </c>
      <c r="CD341" s="4"/>
      <c r="CE341" s="298"/>
      <c r="CF341" s="373"/>
      <c r="CI341" s="4"/>
      <c r="CJ341" s="4"/>
      <c r="CS341" s="26" t="s">
        <v>5948</v>
      </c>
      <c r="CT341" s="8" t="s">
        <v>5949</v>
      </c>
    </row>
    <row r="342" spans="58:98">
      <c r="BF342" s="313" t="s">
        <v>5950</v>
      </c>
      <c r="BG342" s="314" t="s">
        <v>5938</v>
      </c>
      <c r="BH342" s="314" t="s">
        <v>5807</v>
      </c>
      <c r="BI342" s="57">
        <v>200</v>
      </c>
      <c r="BJ342" s="57">
        <v>24</v>
      </c>
      <c r="BK342" s="316" t="s">
        <v>5951</v>
      </c>
      <c r="BL342">
        <f t="shared" si="6"/>
        <v>4.8</v>
      </c>
      <c r="CD342" s="4"/>
      <c r="CG342"/>
      <c r="CS342" s="26" t="s">
        <v>5952</v>
      </c>
      <c r="CT342" s="8" t="s">
        <v>5953</v>
      </c>
    </row>
    <row r="343" spans="58:98">
      <c r="BF343" s="313" t="s">
        <v>5954</v>
      </c>
      <c r="BG343" s="314" t="s">
        <v>5938</v>
      </c>
      <c r="BH343" s="315" t="s">
        <v>5807</v>
      </c>
      <c r="BI343" s="57">
        <v>200</v>
      </c>
      <c r="BJ343" s="57">
        <v>32</v>
      </c>
      <c r="BK343" s="316" t="s">
        <v>5955</v>
      </c>
      <c r="BL343">
        <f t="shared" si="6"/>
        <v>6.4</v>
      </c>
      <c r="CD343" s="4"/>
      <c r="CE343" s="298"/>
      <c r="CF343" s="373"/>
      <c r="CS343" s="26" t="s">
        <v>5956</v>
      </c>
      <c r="CT343" s="8" t="s">
        <v>5957</v>
      </c>
    </row>
    <row r="344" spans="58:98">
      <c r="BF344" s="313" t="s">
        <v>5958</v>
      </c>
      <c r="BG344" s="314" t="s">
        <v>5938</v>
      </c>
      <c r="BH344" s="315" t="s">
        <v>5807</v>
      </c>
      <c r="BI344" s="57">
        <v>200</v>
      </c>
      <c r="BJ344" s="57">
        <v>40</v>
      </c>
      <c r="BK344" s="316" t="s">
        <v>4143</v>
      </c>
      <c r="BL344">
        <f t="shared" si="6"/>
        <v>8</v>
      </c>
      <c r="CD344" s="4"/>
      <c r="CG344"/>
      <c r="CS344" s="26" t="s">
        <v>5959</v>
      </c>
      <c r="CT344" s="8" t="s">
        <v>5960</v>
      </c>
    </row>
    <row r="345" spans="58:98">
      <c r="BF345" s="313" t="s">
        <v>5961</v>
      </c>
      <c r="BG345" s="314" t="s">
        <v>5962</v>
      </c>
      <c r="BH345" s="315" t="s">
        <v>5807</v>
      </c>
      <c r="BI345" s="57">
        <v>210</v>
      </c>
      <c r="BJ345" s="57">
        <v>24</v>
      </c>
      <c r="BK345" s="316" t="s">
        <v>5963</v>
      </c>
      <c r="BL345">
        <f t="shared" si="6"/>
        <v>5.04</v>
      </c>
      <c r="CD345" s="4"/>
      <c r="CE345" s="298"/>
      <c r="CF345" s="373"/>
      <c r="CS345" s="26" t="s">
        <v>5964</v>
      </c>
      <c r="CT345" s="8" t="s">
        <v>5965</v>
      </c>
    </row>
    <row r="346" spans="58:98">
      <c r="BF346" s="313" t="s">
        <v>5966</v>
      </c>
      <c r="BG346" s="314" t="s">
        <v>5967</v>
      </c>
      <c r="BH346" s="315" t="s">
        <v>5807</v>
      </c>
      <c r="BI346" s="57">
        <v>236</v>
      </c>
      <c r="BJ346" s="57">
        <v>24</v>
      </c>
      <c r="BK346" s="316" t="s">
        <v>5968</v>
      </c>
      <c r="BL346">
        <f t="shared" si="6"/>
        <v>5.6639999999999997</v>
      </c>
      <c r="CD346" s="4"/>
      <c r="CE346" s="298"/>
      <c r="CF346" s="373"/>
      <c r="CS346" s="26" t="s">
        <v>5969</v>
      </c>
      <c r="CT346" s="8" t="s">
        <v>5970</v>
      </c>
    </row>
    <row r="347" spans="58:98">
      <c r="BF347" s="313" t="s">
        <v>5971</v>
      </c>
      <c r="BG347" s="314" t="s">
        <v>5972</v>
      </c>
      <c r="BH347" s="315" t="s">
        <v>5807</v>
      </c>
      <c r="BI347" s="57">
        <v>238</v>
      </c>
      <c r="BJ347" s="57">
        <v>12</v>
      </c>
      <c r="BK347" s="316" t="s">
        <v>5973</v>
      </c>
      <c r="BL347">
        <f t="shared" si="6"/>
        <v>2.8559999999999999</v>
      </c>
      <c r="CD347" s="4"/>
      <c r="CE347" s="298"/>
      <c r="CF347" s="373"/>
      <c r="CS347" s="26" t="s">
        <v>5974</v>
      </c>
      <c r="CT347" s="8" t="s">
        <v>5975</v>
      </c>
    </row>
    <row r="348" spans="58:98">
      <c r="BF348" s="313" t="s">
        <v>5976</v>
      </c>
      <c r="BG348" s="314" t="s">
        <v>5977</v>
      </c>
      <c r="BH348" s="315" t="s">
        <v>5807</v>
      </c>
      <c r="BI348" s="57">
        <v>240</v>
      </c>
      <c r="BJ348" s="57">
        <v>12</v>
      </c>
      <c r="BK348" s="316" t="s">
        <v>5978</v>
      </c>
      <c r="BL348">
        <f t="shared" si="6"/>
        <v>2.88</v>
      </c>
      <c r="CD348" s="4"/>
      <c r="CG348"/>
      <c r="CS348" s="26" t="s">
        <v>5979</v>
      </c>
      <c r="CT348" s="8" t="s">
        <v>5980</v>
      </c>
    </row>
    <row r="349" spans="58:98">
      <c r="BF349" s="313" t="s">
        <v>5981</v>
      </c>
      <c r="BG349" s="314" t="s">
        <v>5982</v>
      </c>
      <c r="BH349" s="315" t="s">
        <v>5807</v>
      </c>
      <c r="BI349" s="57">
        <v>240</v>
      </c>
      <c r="BJ349" s="57">
        <v>24</v>
      </c>
      <c r="BK349" s="316" t="s">
        <v>5983</v>
      </c>
      <c r="BL349">
        <f t="shared" si="6"/>
        <v>5.76</v>
      </c>
      <c r="CD349" s="4"/>
      <c r="CE349" s="298"/>
      <c r="CF349" s="373"/>
      <c r="CS349" s="26" t="s">
        <v>5984</v>
      </c>
      <c r="CT349" s="8" t="s">
        <v>5985</v>
      </c>
    </row>
    <row r="350" spans="58:98">
      <c r="BF350" s="313" t="s">
        <v>5986</v>
      </c>
      <c r="BG350" s="314" t="s">
        <v>5987</v>
      </c>
      <c r="BH350" s="315" t="s">
        <v>5807</v>
      </c>
      <c r="BI350" s="57">
        <v>250</v>
      </c>
      <c r="BJ350" s="57">
        <v>8</v>
      </c>
      <c r="BK350" s="316" t="s">
        <v>5988</v>
      </c>
      <c r="BL350">
        <f t="shared" si="6"/>
        <v>2</v>
      </c>
      <c r="CD350" s="4"/>
      <c r="CE350" s="298"/>
      <c r="CF350" s="373"/>
      <c r="CS350" s="26" t="s">
        <v>5989</v>
      </c>
      <c r="CT350" s="8" t="s">
        <v>5990</v>
      </c>
    </row>
    <row r="351" spans="58:98">
      <c r="BF351" s="313" t="s">
        <v>5991</v>
      </c>
      <c r="BG351" s="314" t="s">
        <v>5987</v>
      </c>
      <c r="BH351" s="314" t="s">
        <v>5807</v>
      </c>
      <c r="BI351" s="57">
        <v>250</v>
      </c>
      <c r="BJ351" s="57">
        <v>12</v>
      </c>
      <c r="BK351" s="316" t="s">
        <v>5992</v>
      </c>
      <c r="BL351">
        <f t="shared" si="6"/>
        <v>3</v>
      </c>
      <c r="CD351" s="4"/>
      <c r="CE351" s="298"/>
      <c r="CF351" s="373"/>
      <c r="CS351" s="26" t="s">
        <v>5993</v>
      </c>
      <c r="CT351" s="8" t="s">
        <v>5994</v>
      </c>
    </row>
    <row r="352" spans="58:98">
      <c r="BF352" s="313" t="s">
        <v>5995</v>
      </c>
      <c r="BG352" s="314" t="s">
        <v>5987</v>
      </c>
      <c r="BH352" s="315" t="s">
        <v>5807</v>
      </c>
      <c r="BI352" s="57">
        <v>250</v>
      </c>
      <c r="BJ352" s="57">
        <v>18</v>
      </c>
      <c r="BK352" s="316" t="s">
        <v>5996</v>
      </c>
      <c r="BL352">
        <f t="shared" si="6"/>
        <v>4.5</v>
      </c>
      <c r="CD352" s="4"/>
      <c r="CG352"/>
      <c r="CS352" s="26" t="s">
        <v>5997</v>
      </c>
      <c r="CT352" s="8" t="s">
        <v>5998</v>
      </c>
    </row>
    <row r="353" spans="58:98">
      <c r="BF353" s="313" t="s">
        <v>5999</v>
      </c>
      <c r="BG353" s="314" t="s">
        <v>5987</v>
      </c>
      <c r="BH353" s="315" t="s">
        <v>5807</v>
      </c>
      <c r="BI353" s="57">
        <v>250</v>
      </c>
      <c r="BJ353" s="57">
        <v>20</v>
      </c>
      <c r="BK353" s="316" t="s">
        <v>6000</v>
      </c>
      <c r="BL353">
        <f t="shared" si="6"/>
        <v>5</v>
      </c>
      <c r="CD353" s="4"/>
      <c r="CE353" s="298"/>
      <c r="CF353" s="373"/>
      <c r="CS353" s="26" t="s">
        <v>6001</v>
      </c>
      <c r="CT353" s="8" t="s">
        <v>6002</v>
      </c>
    </row>
    <row r="354" spans="58:98">
      <c r="BF354" s="313" t="s">
        <v>6003</v>
      </c>
      <c r="BG354" s="314" t="s">
        <v>5987</v>
      </c>
      <c r="BH354" s="315" t="s">
        <v>5807</v>
      </c>
      <c r="BI354" s="57">
        <v>250</v>
      </c>
      <c r="BJ354" s="57">
        <v>24</v>
      </c>
      <c r="BK354" s="316" t="s">
        <v>6004</v>
      </c>
      <c r="BL354">
        <f t="shared" si="6"/>
        <v>6</v>
      </c>
      <c r="CD354" s="4"/>
      <c r="CG354"/>
      <c r="CS354" s="26" t="s">
        <v>6005</v>
      </c>
      <c r="CT354" s="8" t="s">
        <v>6006</v>
      </c>
    </row>
    <row r="355" spans="58:98">
      <c r="BF355" s="313" t="s">
        <v>6007</v>
      </c>
      <c r="BG355" s="314" t="s">
        <v>5987</v>
      </c>
      <c r="BH355" s="315" t="s">
        <v>5807</v>
      </c>
      <c r="BI355" s="57">
        <v>250</v>
      </c>
      <c r="BJ355" s="57">
        <v>30</v>
      </c>
      <c r="BK355" s="316" t="s">
        <v>6008</v>
      </c>
      <c r="BL355">
        <f t="shared" si="6"/>
        <v>7.5</v>
      </c>
      <c r="CD355" s="4"/>
      <c r="CE355" s="298"/>
      <c r="CF355" s="373"/>
      <c r="CS355" s="26" t="s">
        <v>6009</v>
      </c>
      <c r="CT355" s="8" t="s">
        <v>6010</v>
      </c>
    </row>
    <row r="356" spans="58:98">
      <c r="BF356" s="313" t="s">
        <v>6011</v>
      </c>
      <c r="BG356" s="314" t="s">
        <v>5987</v>
      </c>
      <c r="BH356" s="315" t="s">
        <v>5807</v>
      </c>
      <c r="BI356" s="57">
        <v>250</v>
      </c>
      <c r="BJ356" s="57">
        <v>42</v>
      </c>
      <c r="BK356" s="316" t="s">
        <v>6012</v>
      </c>
      <c r="BL356">
        <f t="shared" si="6"/>
        <v>10.5</v>
      </c>
      <c r="CD356" s="4"/>
      <c r="CG356"/>
      <c r="CS356" s="26" t="s">
        <v>6013</v>
      </c>
      <c r="CT356" s="8" t="s">
        <v>6014</v>
      </c>
    </row>
    <row r="357" spans="58:98">
      <c r="BF357" s="313" t="s">
        <v>6015</v>
      </c>
      <c r="BG357" s="314" t="s">
        <v>6016</v>
      </c>
      <c r="BH357" s="315" t="s">
        <v>5807</v>
      </c>
      <c r="BI357" s="57">
        <v>270</v>
      </c>
      <c r="BJ357" s="57">
        <v>24</v>
      </c>
      <c r="BK357" s="316" t="s">
        <v>6017</v>
      </c>
      <c r="BL357">
        <f t="shared" si="6"/>
        <v>6.48</v>
      </c>
      <c r="CD357" s="4"/>
      <c r="CG357"/>
      <c r="CS357" s="26" t="s">
        <v>6018</v>
      </c>
      <c r="CT357" s="8" t="s">
        <v>6019</v>
      </c>
    </row>
    <row r="358" spans="58:98">
      <c r="BF358" s="313" t="s">
        <v>6020</v>
      </c>
      <c r="BG358" s="314" t="s">
        <v>6021</v>
      </c>
      <c r="BH358" s="315" t="s">
        <v>5807</v>
      </c>
      <c r="BI358" s="57">
        <v>275</v>
      </c>
      <c r="BJ358" s="57">
        <v>1</v>
      </c>
      <c r="BK358" s="316" t="s">
        <v>6022</v>
      </c>
      <c r="BL358">
        <f t="shared" si="6"/>
        <v>0.27500000000000002</v>
      </c>
      <c r="CD358" s="4"/>
      <c r="CE358" s="298"/>
      <c r="CF358" s="373"/>
      <c r="CS358" s="26" t="s">
        <v>6023</v>
      </c>
      <c r="CT358" s="8" t="s">
        <v>6024</v>
      </c>
    </row>
    <row r="359" spans="58:98">
      <c r="BF359" s="313" t="s">
        <v>6025</v>
      </c>
      <c r="BG359" s="314" t="s">
        <v>6021</v>
      </c>
      <c r="BH359" s="314" t="s">
        <v>5807</v>
      </c>
      <c r="BI359" s="57">
        <v>275</v>
      </c>
      <c r="BJ359" s="57">
        <v>6</v>
      </c>
      <c r="BK359" s="316" t="s">
        <v>2776</v>
      </c>
      <c r="BL359">
        <f t="shared" si="6"/>
        <v>1.65</v>
      </c>
      <c r="CD359" s="4"/>
      <c r="CG359"/>
      <c r="CS359" s="26" t="s">
        <v>6026</v>
      </c>
      <c r="CT359" s="8" t="s">
        <v>6027</v>
      </c>
    </row>
    <row r="360" spans="58:98">
      <c r="BF360" s="313" t="s">
        <v>6028</v>
      </c>
      <c r="BG360" s="314" t="s">
        <v>6021</v>
      </c>
      <c r="BH360" s="315" t="s">
        <v>5807</v>
      </c>
      <c r="BI360" s="57">
        <v>275</v>
      </c>
      <c r="BJ360" s="57">
        <v>6</v>
      </c>
      <c r="BK360" s="316" t="s">
        <v>6029</v>
      </c>
      <c r="BL360">
        <f t="shared" si="6"/>
        <v>1.65</v>
      </c>
      <c r="CD360" s="4"/>
      <c r="CE360" s="298"/>
      <c r="CF360" s="373"/>
      <c r="CS360" s="26" t="s">
        <v>6030</v>
      </c>
      <c r="CT360" s="8" t="s">
        <v>6031</v>
      </c>
    </row>
    <row r="361" spans="58:98">
      <c r="BF361" s="313" t="s">
        <v>6032</v>
      </c>
      <c r="BG361" s="314" t="s">
        <v>6021</v>
      </c>
      <c r="BH361" s="314" t="s">
        <v>5807</v>
      </c>
      <c r="BI361" s="57">
        <v>275</v>
      </c>
      <c r="BJ361" s="57">
        <v>12</v>
      </c>
      <c r="BK361" s="316" t="s">
        <v>1119</v>
      </c>
      <c r="BL361">
        <f t="shared" si="6"/>
        <v>3.3</v>
      </c>
      <c r="CD361" s="4"/>
      <c r="CG361"/>
      <c r="CS361" s="26" t="s">
        <v>6033</v>
      </c>
      <c r="CT361" s="8" t="s">
        <v>6034</v>
      </c>
    </row>
    <row r="362" spans="58:98">
      <c r="BF362" s="313" t="s">
        <v>6035</v>
      </c>
      <c r="BG362" s="314" t="s">
        <v>6021</v>
      </c>
      <c r="BH362" s="315" t="s">
        <v>5807</v>
      </c>
      <c r="BI362" s="57">
        <v>275</v>
      </c>
      <c r="BJ362" s="57">
        <v>15</v>
      </c>
      <c r="BK362" s="316" t="s">
        <v>6036</v>
      </c>
      <c r="BL362">
        <f t="shared" si="6"/>
        <v>4.125</v>
      </c>
      <c r="CD362" s="4"/>
      <c r="CE362" s="298"/>
      <c r="CF362" s="373"/>
      <c r="CS362" s="26" t="s">
        <v>6037</v>
      </c>
      <c r="CT362" s="8" t="s">
        <v>6038</v>
      </c>
    </row>
    <row r="363" spans="58:98">
      <c r="BF363" s="313" t="s">
        <v>6039</v>
      </c>
      <c r="BG363" s="314" t="s">
        <v>6021</v>
      </c>
      <c r="BH363" s="314" t="s">
        <v>5807</v>
      </c>
      <c r="BI363" s="57">
        <v>275</v>
      </c>
      <c r="BJ363" s="57">
        <v>20</v>
      </c>
      <c r="BK363" s="316" t="s">
        <v>534</v>
      </c>
      <c r="BL363">
        <f t="shared" si="6"/>
        <v>5.5</v>
      </c>
      <c r="CD363" s="4"/>
      <c r="CG363"/>
      <c r="CS363" s="26" t="s">
        <v>6040</v>
      </c>
      <c r="CT363" s="8" t="s">
        <v>6041</v>
      </c>
    </row>
    <row r="364" spans="58:98">
      <c r="BF364" s="313" t="s">
        <v>6042</v>
      </c>
      <c r="BG364" s="314" t="s">
        <v>6021</v>
      </c>
      <c r="BH364" s="314" t="s">
        <v>5807</v>
      </c>
      <c r="BI364" s="57">
        <v>275</v>
      </c>
      <c r="BJ364" s="57">
        <v>24</v>
      </c>
      <c r="BK364" s="316" t="s">
        <v>484</v>
      </c>
      <c r="BL364">
        <f t="shared" si="6"/>
        <v>6.6</v>
      </c>
      <c r="CD364" s="4"/>
      <c r="CE364" s="298"/>
      <c r="CF364" s="373"/>
      <c r="CS364" s="26" t="s">
        <v>6043</v>
      </c>
      <c r="CT364" s="8" t="s">
        <v>6044</v>
      </c>
    </row>
    <row r="365" spans="58:98">
      <c r="BF365" s="313" t="s">
        <v>6045</v>
      </c>
      <c r="BG365" s="314" t="s">
        <v>6021</v>
      </c>
      <c r="BH365" s="314" t="s">
        <v>5807</v>
      </c>
      <c r="BI365" s="57">
        <v>275</v>
      </c>
      <c r="BJ365" s="57">
        <v>27</v>
      </c>
      <c r="BK365" s="316" t="s">
        <v>3310</v>
      </c>
      <c r="BL365">
        <f t="shared" si="6"/>
        <v>7.4249999999999998</v>
      </c>
      <c r="CD365" s="4"/>
      <c r="CG365" s="4"/>
      <c r="CS365" s="26" t="s">
        <v>6046</v>
      </c>
      <c r="CT365" s="8" t="s">
        <v>6047</v>
      </c>
    </row>
    <row r="366" spans="58:98">
      <c r="BF366" s="313" t="s">
        <v>6048</v>
      </c>
      <c r="BG366" s="314" t="s">
        <v>6021</v>
      </c>
      <c r="BH366" s="315" t="s">
        <v>5807</v>
      </c>
      <c r="BI366" s="57">
        <v>275</v>
      </c>
      <c r="BJ366" s="57">
        <v>32</v>
      </c>
      <c r="BK366" s="316" t="s">
        <v>6049</v>
      </c>
      <c r="BL366">
        <f t="shared" si="6"/>
        <v>8.8000000000000007</v>
      </c>
      <c r="CD366" s="4"/>
      <c r="CG366"/>
      <c r="CS366" s="26" t="s">
        <v>6050</v>
      </c>
      <c r="CT366" s="8" t="s">
        <v>6051</v>
      </c>
    </row>
    <row r="367" spans="58:98">
      <c r="BF367" s="313" t="s">
        <v>6052</v>
      </c>
      <c r="BG367" s="314" t="s">
        <v>6053</v>
      </c>
      <c r="BH367" s="315" t="s">
        <v>5807</v>
      </c>
      <c r="BI367" s="57">
        <v>284</v>
      </c>
      <c r="BJ367" s="57">
        <v>24</v>
      </c>
      <c r="BK367" s="316" t="s">
        <v>481</v>
      </c>
      <c r="BL367">
        <f t="shared" si="6"/>
        <v>6.8159999999999998</v>
      </c>
      <c r="CD367" s="4"/>
      <c r="CE367" s="298"/>
      <c r="CF367" s="373"/>
      <c r="CS367" s="26" t="s">
        <v>6050</v>
      </c>
      <c r="CT367" s="8" t="s">
        <v>6054</v>
      </c>
    </row>
    <row r="368" spans="58:98">
      <c r="BF368" s="313" t="s">
        <v>6055</v>
      </c>
      <c r="BG368" s="314" t="s">
        <v>6056</v>
      </c>
      <c r="BH368" s="314" t="s">
        <v>5807</v>
      </c>
      <c r="BI368" s="57">
        <v>288</v>
      </c>
      <c r="BJ368" s="57">
        <v>27</v>
      </c>
      <c r="BK368" s="316" t="s">
        <v>2571</v>
      </c>
      <c r="BL368">
        <f t="shared" si="6"/>
        <v>7.7759999999999998</v>
      </c>
      <c r="CD368" s="4"/>
      <c r="CG368"/>
      <c r="CS368" s="26" t="s">
        <v>6050</v>
      </c>
      <c r="CT368" s="8" t="s">
        <v>6057</v>
      </c>
    </row>
    <row r="369" spans="58:98">
      <c r="BF369" s="313" t="s">
        <v>6058</v>
      </c>
      <c r="BG369" s="314" t="s">
        <v>6059</v>
      </c>
      <c r="BH369" s="315" t="s">
        <v>5807</v>
      </c>
      <c r="BI369" s="57">
        <v>300</v>
      </c>
      <c r="BJ369" s="57">
        <v>6</v>
      </c>
      <c r="BK369" s="316" t="s">
        <v>6060</v>
      </c>
      <c r="BL369">
        <f t="shared" si="6"/>
        <v>1.8</v>
      </c>
      <c r="CD369" s="4"/>
      <c r="CG369"/>
      <c r="CS369" s="26" t="s">
        <v>6050</v>
      </c>
      <c r="CT369" s="8" t="s">
        <v>6061</v>
      </c>
    </row>
    <row r="370" spans="58:98">
      <c r="BF370" s="313" t="s">
        <v>6062</v>
      </c>
      <c r="BG370" s="314" t="s">
        <v>6059</v>
      </c>
      <c r="BH370" s="314" t="s">
        <v>5807</v>
      </c>
      <c r="BI370" s="57">
        <v>300</v>
      </c>
      <c r="BJ370" s="57">
        <v>12</v>
      </c>
      <c r="BK370" s="316" t="s">
        <v>6063</v>
      </c>
      <c r="BL370">
        <f t="shared" si="6"/>
        <v>3.6</v>
      </c>
      <c r="CD370" s="4"/>
      <c r="CE370" s="298"/>
      <c r="CF370" s="373"/>
      <c r="CS370" s="26" t="s">
        <v>6064</v>
      </c>
      <c r="CT370" s="8" t="s">
        <v>6065</v>
      </c>
    </row>
    <row r="371" spans="58:98">
      <c r="BF371" s="313" t="s">
        <v>6066</v>
      </c>
      <c r="BG371" s="314" t="s">
        <v>6059</v>
      </c>
      <c r="BH371" s="315" t="s">
        <v>5807</v>
      </c>
      <c r="BI371" s="57">
        <v>300</v>
      </c>
      <c r="BJ371" s="57">
        <v>20</v>
      </c>
      <c r="BK371" s="316" t="s">
        <v>6067</v>
      </c>
      <c r="BL371">
        <f t="shared" ref="BL371:BL434" si="7">(BJ371*BI371)/1000</f>
        <v>6</v>
      </c>
      <c r="CD371" s="4"/>
      <c r="CE371" s="298"/>
      <c r="CF371" s="373"/>
      <c r="CS371" s="26" t="s">
        <v>6068</v>
      </c>
      <c r="CT371" s="8" t="s">
        <v>6069</v>
      </c>
    </row>
    <row r="372" spans="58:98">
      <c r="BF372" s="313" t="s">
        <v>6070</v>
      </c>
      <c r="BG372" s="314" t="s">
        <v>6059</v>
      </c>
      <c r="BH372" s="314" t="s">
        <v>5807</v>
      </c>
      <c r="BI372" s="57">
        <v>300</v>
      </c>
      <c r="BJ372" s="57">
        <v>24</v>
      </c>
      <c r="BK372" s="316" t="s">
        <v>6071</v>
      </c>
      <c r="BL372">
        <f t="shared" si="7"/>
        <v>7.2</v>
      </c>
      <c r="CD372" s="4"/>
      <c r="CE372" s="298"/>
      <c r="CF372" s="373"/>
      <c r="CS372" s="26" t="s">
        <v>6068</v>
      </c>
      <c r="CT372" s="8" t="s">
        <v>6072</v>
      </c>
    </row>
    <row r="373" spans="58:98">
      <c r="BF373" s="313" t="s">
        <v>6073</v>
      </c>
      <c r="BG373" s="314" t="s">
        <v>6074</v>
      </c>
      <c r="BH373" s="315" t="s">
        <v>5807</v>
      </c>
      <c r="BI373" s="57">
        <v>320</v>
      </c>
      <c r="BJ373" s="57">
        <v>24</v>
      </c>
      <c r="BK373" s="316" t="s">
        <v>6075</v>
      </c>
      <c r="BL373">
        <f t="shared" si="7"/>
        <v>7.68</v>
      </c>
      <c r="CD373" s="4"/>
      <c r="CE373" s="298"/>
      <c r="CF373" s="373"/>
      <c r="CS373" s="26" t="s">
        <v>6076</v>
      </c>
      <c r="CT373" s="8" t="s">
        <v>6077</v>
      </c>
    </row>
    <row r="374" spans="58:98">
      <c r="BF374" s="313" t="s">
        <v>6078</v>
      </c>
      <c r="BG374" s="314" t="s">
        <v>6079</v>
      </c>
      <c r="BH374" s="315" t="s">
        <v>5807</v>
      </c>
      <c r="BI374" s="57">
        <v>325</v>
      </c>
      <c r="BJ374" s="57">
        <v>12</v>
      </c>
      <c r="BK374" s="316" t="s">
        <v>6080</v>
      </c>
      <c r="BL374">
        <f t="shared" si="7"/>
        <v>3.9</v>
      </c>
      <c r="CD374" s="4"/>
      <c r="CG374"/>
      <c r="CS374" s="26" t="s">
        <v>6081</v>
      </c>
      <c r="CT374" s="8" t="s">
        <v>6082</v>
      </c>
    </row>
    <row r="375" spans="58:98">
      <c r="BF375" s="313" t="s">
        <v>6083</v>
      </c>
      <c r="BG375" s="314" t="s">
        <v>5802</v>
      </c>
      <c r="BH375" s="315" t="s">
        <v>5807</v>
      </c>
      <c r="BI375" s="57">
        <v>330</v>
      </c>
      <c r="BJ375" s="57">
        <v>4</v>
      </c>
      <c r="BK375" s="316" t="s">
        <v>6084</v>
      </c>
      <c r="BL375">
        <f t="shared" si="7"/>
        <v>1.32</v>
      </c>
      <c r="CD375" s="4"/>
      <c r="CE375" s="298"/>
      <c r="CF375" s="373"/>
      <c r="CS375" s="26" t="s">
        <v>6085</v>
      </c>
      <c r="CT375" s="8" t="s">
        <v>6086</v>
      </c>
    </row>
    <row r="376" spans="58:98">
      <c r="BF376" s="313" t="s">
        <v>6087</v>
      </c>
      <c r="BG376" s="314" t="s">
        <v>5802</v>
      </c>
      <c r="BH376" s="315" t="s">
        <v>5807</v>
      </c>
      <c r="BI376" s="57">
        <v>330</v>
      </c>
      <c r="BJ376" s="57">
        <v>8</v>
      </c>
      <c r="BK376" s="316" t="s">
        <v>6088</v>
      </c>
      <c r="BL376">
        <f t="shared" si="7"/>
        <v>2.64</v>
      </c>
      <c r="CD376" s="4"/>
      <c r="CG376"/>
      <c r="CS376" s="26" t="s">
        <v>6089</v>
      </c>
      <c r="CT376" s="8" t="s">
        <v>6090</v>
      </c>
    </row>
    <row r="377" spans="58:98">
      <c r="BF377" s="313" t="s">
        <v>6091</v>
      </c>
      <c r="BG377" s="314" t="s">
        <v>5802</v>
      </c>
      <c r="BH377" s="314" t="s">
        <v>5807</v>
      </c>
      <c r="BI377" s="57">
        <v>330</v>
      </c>
      <c r="BJ377" s="57">
        <v>10</v>
      </c>
      <c r="BK377" s="316" t="s">
        <v>6092</v>
      </c>
      <c r="BL377">
        <f t="shared" si="7"/>
        <v>3.3</v>
      </c>
      <c r="CD377" s="4"/>
      <c r="CG377"/>
      <c r="CS377" s="26" t="s">
        <v>6093</v>
      </c>
      <c r="CT377" s="8" t="s">
        <v>6094</v>
      </c>
    </row>
    <row r="378" spans="58:98">
      <c r="BF378" s="313" t="s">
        <v>6095</v>
      </c>
      <c r="BG378" s="314" t="s">
        <v>5802</v>
      </c>
      <c r="BH378" s="315" t="s">
        <v>5807</v>
      </c>
      <c r="BI378" s="57">
        <v>330</v>
      </c>
      <c r="BJ378" s="57">
        <v>10</v>
      </c>
      <c r="BK378" s="316" t="s">
        <v>6096</v>
      </c>
      <c r="BL378">
        <f t="shared" si="7"/>
        <v>3.3</v>
      </c>
      <c r="CD378" s="4"/>
      <c r="CE378" s="298"/>
      <c r="CF378" s="373"/>
      <c r="CS378" s="26" t="s">
        <v>6097</v>
      </c>
      <c r="CT378" s="8" t="s">
        <v>6098</v>
      </c>
    </row>
    <row r="379" spans="58:98">
      <c r="BF379" s="313" t="s">
        <v>6099</v>
      </c>
      <c r="BG379" s="314" t="s">
        <v>5802</v>
      </c>
      <c r="BH379" s="314" t="s">
        <v>5807</v>
      </c>
      <c r="BI379" s="57">
        <v>330</v>
      </c>
      <c r="BJ379" s="57">
        <v>12</v>
      </c>
      <c r="BK379" s="316" t="s">
        <v>6100</v>
      </c>
      <c r="BL379">
        <f t="shared" si="7"/>
        <v>3.96</v>
      </c>
      <c r="CD379" s="4"/>
      <c r="CG379"/>
      <c r="CS379" s="26" t="s">
        <v>6101</v>
      </c>
      <c r="CT379" s="8" t="s">
        <v>6102</v>
      </c>
    </row>
    <row r="380" spans="58:98">
      <c r="BF380" s="313" t="s">
        <v>6103</v>
      </c>
      <c r="BG380" s="314" t="s">
        <v>5802</v>
      </c>
      <c r="BH380" s="315" t="s">
        <v>5807</v>
      </c>
      <c r="BI380" s="57">
        <v>330</v>
      </c>
      <c r="BJ380" s="57">
        <v>15</v>
      </c>
      <c r="BK380" s="316" t="s">
        <v>6104</v>
      </c>
      <c r="BL380">
        <f t="shared" si="7"/>
        <v>4.95</v>
      </c>
      <c r="CD380" s="4"/>
      <c r="CE380" s="298"/>
      <c r="CF380" s="373"/>
      <c r="CS380" s="26" t="s">
        <v>6105</v>
      </c>
      <c r="CT380" s="8" t="s">
        <v>6106</v>
      </c>
    </row>
    <row r="381" spans="58:98">
      <c r="BF381" s="313" t="s">
        <v>6107</v>
      </c>
      <c r="BG381" s="314" t="s">
        <v>5802</v>
      </c>
      <c r="BH381" s="315" t="s">
        <v>5807</v>
      </c>
      <c r="BI381" s="57">
        <v>330</v>
      </c>
      <c r="BJ381" s="57">
        <v>18</v>
      </c>
      <c r="BK381" s="316" t="s">
        <v>6108</v>
      </c>
      <c r="BL381">
        <f t="shared" si="7"/>
        <v>5.94</v>
      </c>
      <c r="CD381" s="4"/>
      <c r="CE381" s="298"/>
      <c r="CF381" s="373"/>
      <c r="CS381" s="26" t="s">
        <v>6109</v>
      </c>
      <c r="CT381" s="8" t="s">
        <v>6110</v>
      </c>
    </row>
    <row r="382" spans="58:98">
      <c r="BF382" s="313" t="s">
        <v>6111</v>
      </c>
      <c r="BG382" s="314" t="s">
        <v>5802</v>
      </c>
      <c r="BH382" s="314" t="s">
        <v>5807</v>
      </c>
      <c r="BI382" s="57">
        <v>330</v>
      </c>
      <c r="BJ382" s="57">
        <v>24</v>
      </c>
      <c r="BK382" s="316" t="s">
        <v>6112</v>
      </c>
      <c r="BL382">
        <f t="shared" si="7"/>
        <v>7.92</v>
      </c>
      <c r="CD382" s="4"/>
      <c r="CG382"/>
      <c r="CS382" s="26" t="s">
        <v>6113</v>
      </c>
      <c r="CT382" s="8" t="s">
        <v>6114</v>
      </c>
    </row>
    <row r="383" spans="58:98">
      <c r="BF383" s="313" t="s">
        <v>6115</v>
      </c>
      <c r="BG383" s="314" t="s">
        <v>5802</v>
      </c>
      <c r="BH383" s="315" t="s">
        <v>5807</v>
      </c>
      <c r="BI383" s="57">
        <v>330</v>
      </c>
      <c r="BJ383" s="57">
        <v>30</v>
      </c>
      <c r="BK383" s="316" t="s">
        <v>6116</v>
      </c>
      <c r="BL383">
        <f t="shared" si="7"/>
        <v>9.9</v>
      </c>
      <c r="CD383" s="4"/>
      <c r="CE383" s="298"/>
      <c r="CF383" s="373"/>
      <c r="CS383" s="26" t="s">
        <v>6117</v>
      </c>
      <c r="CT383" s="8" t="s">
        <v>6118</v>
      </c>
    </row>
    <row r="384" spans="58:98">
      <c r="BF384" s="313" t="s">
        <v>6119</v>
      </c>
      <c r="BG384" s="314" t="s">
        <v>5802</v>
      </c>
      <c r="BH384" s="315" t="s">
        <v>5807</v>
      </c>
      <c r="BI384" s="57">
        <v>330</v>
      </c>
      <c r="BJ384" s="57">
        <v>36</v>
      </c>
      <c r="BK384" s="316" t="s">
        <v>6120</v>
      </c>
      <c r="BL384">
        <f t="shared" si="7"/>
        <v>11.88</v>
      </c>
      <c r="CD384" s="4"/>
      <c r="CE384" s="298"/>
      <c r="CF384" s="373"/>
      <c r="CS384" s="26" t="s">
        <v>6117</v>
      </c>
      <c r="CT384" s="8" t="s">
        <v>6121</v>
      </c>
    </row>
    <row r="385" spans="58:98">
      <c r="BF385" s="313" t="s">
        <v>6122</v>
      </c>
      <c r="BG385" s="314" t="s">
        <v>6123</v>
      </c>
      <c r="BH385" s="315" t="s">
        <v>5807</v>
      </c>
      <c r="BI385" s="57">
        <v>334</v>
      </c>
      <c r="BJ385" s="57">
        <v>24</v>
      </c>
      <c r="BK385" s="316" t="s">
        <v>6124</v>
      </c>
      <c r="BL385">
        <f t="shared" si="7"/>
        <v>8.016</v>
      </c>
      <c r="CD385" s="4"/>
      <c r="CE385" s="298"/>
      <c r="CF385" s="373"/>
      <c r="CS385" s="26" t="s">
        <v>6125</v>
      </c>
      <c r="CT385" s="8" t="s">
        <v>6126</v>
      </c>
    </row>
    <row r="386" spans="58:98">
      <c r="BF386" s="313" t="s">
        <v>6127</v>
      </c>
      <c r="BG386" s="314" t="s">
        <v>6128</v>
      </c>
      <c r="BH386" s="315" t="s">
        <v>5807</v>
      </c>
      <c r="BI386" s="57">
        <v>335</v>
      </c>
      <c r="BJ386" s="57">
        <v>24</v>
      </c>
      <c r="BK386" s="316" t="s">
        <v>6129</v>
      </c>
      <c r="BL386">
        <f t="shared" si="7"/>
        <v>8.0399999999999991</v>
      </c>
      <c r="CD386" s="4"/>
      <c r="CG386"/>
      <c r="CS386" s="26" t="s">
        <v>6130</v>
      </c>
      <c r="CT386" s="8" t="s">
        <v>6131</v>
      </c>
    </row>
    <row r="387" spans="58:98">
      <c r="BF387" s="313" t="s">
        <v>6132</v>
      </c>
      <c r="BG387" s="314" t="s">
        <v>6133</v>
      </c>
      <c r="BH387" s="315" t="s">
        <v>5807</v>
      </c>
      <c r="BI387" s="57">
        <v>340</v>
      </c>
      <c r="BJ387" s="57">
        <v>12</v>
      </c>
      <c r="BK387" s="316" t="s">
        <v>6134</v>
      </c>
      <c r="BL387">
        <f t="shared" si="7"/>
        <v>4.08</v>
      </c>
      <c r="CD387" s="4"/>
      <c r="CG387"/>
      <c r="CS387" s="26" t="s">
        <v>6135</v>
      </c>
      <c r="CT387" s="8" t="s">
        <v>6136</v>
      </c>
    </row>
    <row r="388" spans="58:98">
      <c r="BF388" s="313" t="s">
        <v>6137</v>
      </c>
      <c r="BG388" s="314" t="s">
        <v>6133</v>
      </c>
      <c r="BH388" s="314" t="s">
        <v>5807</v>
      </c>
      <c r="BI388" s="57">
        <v>340</v>
      </c>
      <c r="BJ388" s="57">
        <v>24</v>
      </c>
      <c r="BK388" s="316" t="s">
        <v>6138</v>
      </c>
      <c r="BL388">
        <f t="shared" si="7"/>
        <v>8.16</v>
      </c>
      <c r="CD388" s="4"/>
      <c r="CE388" s="298"/>
      <c r="CF388" s="373"/>
      <c r="CS388" s="26" t="s">
        <v>6139</v>
      </c>
      <c r="CT388" s="8" t="s">
        <v>6140</v>
      </c>
    </row>
    <row r="389" spans="58:98">
      <c r="BF389" s="313" t="s">
        <v>6141</v>
      </c>
      <c r="BG389" s="314" t="s">
        <v>6142</v>
      </c>
      <c r="BH389" s="315" t="s">
        <v>5807</v>
      </c>
      <c r="BI389" s="57">
        <v>341</v>
      </c>
      <c r="BJ389" s="57">
        <v>12</v>
      </c>
      <c r="BK389" s="316" t="s">
        <v>6143</v>
      </c>
      <c r="BL389">
        <f t="shared" si="7"/>
        <v>4.0919999999999996</v>
      </c>
      <c r="CD389" s="4"/>
      <c r="CE389" s="298"/>
      <c r="CF389" s="373"/>
      <c r="CS389" s="26" t="s">
        <v>6144</v>
      </c>
      <c r="CT389" s="8" t="s">
        <v>6145</v>
      </c>
    </row>
    <row r="390" spans="58:98">
      <c r="BF390" s="313" t="s">
        <v>6146</v>
      </c>
      <c r="BG390" s="314" t="s">
        <v>6142</v>
      </c>
      <c r="BH390" s="314" t="s">
        <v>5807</v>
      </c>
      <c r="BI390" s="57">
        <v>341</v>
      </c>
      <c r="BJ390" s="57">
        <v>24</v>
      </c>
      <c r="BK390" s="316" t="s">
        <v>6147</v>
      </c>
      <c r="BL390">
        <f t="shared" si="7"/>
        <v>8.1839999999999993</v>
      </c>
      <c r="CD390" s="4"/>
      <c r="CG390"/>
      <c r="CS390" s="26" t="s">
        <v>6148</v>
      </c>
      <c r="CT390" s="8" t="s">
        <v>6149</v>
      </c>
    </row>
    <row r="391" spans="58:98">
      <c r="BF391" s="313" t="s">
        <v>6150</v>
      </c>
      <c r="BG391" s="314" t="s">
        <v>6151</v>
      </c>
      <c r="BH391" s="314" t="s">
        <v>5807</v>
      </c>
      <c r="BI391" s="57">
        <v>350</v>
      </c>
      <c r="BJ391" s="57">
        <v>12</v>
      </c>
      <c r="BK391" s="316" t="s">
        <v>6152</v>
      </c>
      <c r="BL391">
        <f t="shared" si="7"/>
        <v>4.2</v>
      </c>
      <c r="CD391" s="4"/>
      <c r="CE391" s="298"/>
      <c r="CF391" s="373"/>
      <c r="CS391" s="26" t="s">
        <v>6153</v>
      </c>
      <c r="CT391" s="8" t="s">
        <v>6154</v>
      </c>
    </row>
    <row r="392" spans="58:98">
      <c r="BF392" s="313" t="s">
        <v>6155</v>
      </c>
      <c r="BG392" s="314" t="s">
        <v>6151</v>
      </c>
      <c r="BH392" s="315" t="s">
        <v>5807</v>
      </c>
      <c r="BI392" s="57">
        <v>350</v>
      </c>
      <c r="BJ392" s="57">
        <v>24</v>
      </c>
      <c r="BK392" s="316" t="s">
        <v>6156</v>
      </c>
      <c r="BL392">
        <f t="shared" si="7"/>
        <v>8.4</v>
      </c>
      <c r="CD392" s="4"/>
      <c r="CE392" s="298"/>
      <c r="CF392" s="373"/>
      <c r="CS392" s="26" t="s">
        <v>6157</v>
      </c>
      <c r="CT392" s="8" t="s">
        <v>6158</v>
      </c>
    </row>
    <row r="393" spans="58:98">
      <c r="BF393" s="313" t="s">
        <v>6159</v>
      </c>
      <c r="BG393" s="314" t="s">
        <v>6160</v>
      </c>
      <c r="BH393" s="315" t="s">
        <v>5807</v>
      </c>
      <c r="BI393" s="57">
        <v>355</v>
      </c>
      <c r="BJ393" s="57">
        <v>8</v>
      </c>
      <c r="BK393" s="316" t="s">
        <v>6161</v>
      </c>
      <c r="BL393">
        <f t="shared" si="7"/>
        <v>2.84</v>
      </c>
      <c r="CD393" s="4"/>
      <c r="CE393" s="298"/>
      <c r="CF393" s="373"/>
      <c r="CS393" s="26" t="s">
        <v>6162</v>
      </c>
      <c r="CT393" s="8" t="s">
        <v>6163</v>
      </c>
    </row>
    <row r="394" spans="58:98">
      <c r="BF394" s="313" t="s">
        <v>6164</v>
      </c>
      <c r="BG394" s="314" t="s">
        <v>6165</v>
      </c>
      <c r="BH394" s="314" t="s">
        <v>5807</v>
      </c>
      <c r="BI394" s="57">
        <v>355</v>
      </c>
      <c r="BJ394" s="57">
        <v>12</v>
      </c>
      <c r="BK394" s="316" t="s">
        <v>1800</v>
      </c>
      <c r="BL394">
        <f t="shared" si="7"/>
        <v>4.26</v>
      </c>
      <c r="CD394" s="4"/>
      <c r="CE394" s="298"/>
      <c r="CF394" s="373"/>
      <c r="CS394" s="26" t="s">
        <v>6166</v>
      </c>
      <c r="CT394" s="8" t="s">
        <v>6167</v>
      </c>
    </row>
    <row r="395" spans="58:98">
      <c r="BF395" s="313" t="s">
        <v>6168</v>
      </c>
      <c r="BG395" s="314" t="s">
        <v>6165</v>
      </c>
      <c r="BH395" s="315" t="s">
        <v>5807</v>
      </c>
      <c r="BI395" s="57">
        <v>355</v>
      </c>
      <c r="BJ395" s="57">
        <v>18</v>
      </c>
      <c r="BK395" s="316" t="s">
        <v>785</v>
      </c>
      <c r="BL395">
        <f t="shared" si="7"/>
        <v>6.39</v>
      </c>
      <c r="CD395" s="4"/>
      <c r="CG395"/>
      <c r="CS395" s="26" t="s">
        <v>6169</v>
      </c>
      <c r="CT395" s="8" t="s">
        <v>6170</v>
      </c>
    </row>
    <row r="396" spans="58:98">
      <c r="BF396" s="313" t="s">
        <v>6171</v>
      </c>
      <c r="BG396" s="314" t="s">
        <v>6165</v>
      </c>
      <c r="BH396" s="314" t="s">
        <v>5807</v>
      </c>
      <c r="BI396" s="57">
        <v>355</v>
      </c>
      <c r="BJ396" s="57">
        <v>24</v>
      </c>
      <c r="BK396" s="316" t="s">
        <v>2687</v>
      </c>
      <c r="BL396">
        <f t="shared" si="7"/>
        <v>8.52</v>
      </c>
      <c r="CD396" s="4"/>
      <c r="CE396" s="298"/>
      <c r="CF396" s="373"/>
      <c r="CS396" s="26" t="s">
        <v>6172</v>
      </c>
      <c r="CT396" s="8" t="s">
        <v>6173</v>
      </c>
    </row>
    <row r="397" spans="58:98">
      <c r="BF397" s="313" t="s">
        <v>6174</v>
      </c>
      <c r="BG397" s="314" t="s">
        <v>6175</v>
      </c>
      <c r="BH397" s="315" t="s">
        <v>5807</v>
      </c>
      <c r="BI397" s="57">
        <v>375</v>
      </c>
      <c r="BJ397" s="57">
        <v>6</v>
      </c>
      <c r="BK397" s="316" t="s">
        <v>6176</v>
      </c>
      <c r="BL397">
        <f t="shared" si="7"/>
        <v>2.25</v>
      </c>
      <c r="CD397" s="4"/>
      <c r="CG397"/>
      <c r="CS397" s="26" t="s">
        <v>6177</v>
      </c>
      <c r="CT397" s="8" t="s">
        <v>6178</v>
      </c>
    </row>
    <row r="398" spans="58:98">
      <c r="BF398" s="313" t="s">
        <v>6179</v>
      </c>
      <c r="BG398" s="314" t="s">
        <v>6175</v>
      </c>
      <c r="BH398" s="314" t="s">
        <v>5807</v>
      </c>
      <c r="BI398" s="57">
        <v>375</v>
      </c>
      <c r="BJ398" s="57">
        <v>12</v>
      </c>
      <c r="BK398" s="316" t="s">
        <v>6180</v>
      </c>
      <c r="BL398">
        <f t="shared" si="7"/>
        <v>4.5</v>
      </c>
      <c r="CD398" s="4"/>
      <c r="CE398" s="298"/>
      <c r="CF398" s="373"/>
      <c r="CS398" s="26" t="s">
        <v>6181</v>
      </c>
      <c r="CT398" s="8" t="s">
        <v>6182</v>
      </c>
    </row>
    <row r="399" spans="58:98">
      <c r="BF399" s="313" t="s">
        <v>6183</v>
      </c>
      <c r="BG399" s="314" t="s">
        <v>6175</v>
      </c>
      <c r="BH399" s="314" t="s">
        <v>5807</v>
      </c>
      <c r="BI399" s="57">
        <v>375</v>
      </c>
      <c r="BJ399" s="57">
        <v>24</v>
      </c>
      <c r="BK399" s="316" t="s">
        <v>6184</v>
      </c>
      <c r="BL399">
        <f t="shared" si="7"/>
        <v>9</v>
      </c>
      <c r="CD399" s="4"/>
      <c r="CG399"/>
      <c r="CS399" s="26" t="s">
        <v>6185</v>
      </c>
      <c r="CT399" s="8" t="s">
        <v>6186</v>
      </c>
    </row>
    <row r="400" spans="58:98">
      <c r="BF400" s="313" t="s">
        <v>6187</v>
      </c>
      <c r="BG400" s="314" t="s">
        <v>6188</v>
      </c>
      <c r="BH400" s="314" t="s">
        <v>5807</v>
      </c>
      <c r="BI400" s="57">
        <v>380</v>
      </c>
      <c r="BJ400" s="57">
        <v>24</v>
      </c>
      <c r="BK400" s="316" t="s">
        <v>6189</v>
      </c>
      <c r="BL400">
        <f t="shared" si="7"/>
        <v>9.1199999999999992</v>
      </c>
      <c r="CD400" s="4"/>
      <c r="CE400" s="298"/>
      <c r="CF400" s="373"/>
      <c r="CS400" s="26" t="s">
        <v>6190</v>
      </c>
      <c r="CT400" s="8" t="s">
        <v>6191</v>
      </c>
    </row>
    <row r="401" spans="58:98">
      <c r="BF401" s="313" t="s">
        <v>6192</v>
      </c>
      <c r="BG401" s="314" t="s">
        <v>6193</v>
      </c>
      <c r="BH401" s="315" t="s">
        <v>5807</v>
      </c>
      <c r="BI401" s="57">
        <v>400</v>
      </c>
      <c r="BJ401" s="57">
        <v>24</v>
      </c>
      <c r="BK401" s="316" t="s">
        <v>6194</v>
      </c>
      <c r="BL401">
        <f t="shared" si="7"/>
        <v>9.6</v>
      </c>
      <c r="CD401" s="4"/>
      <c r="CG401" s="4"/>
      <c r="CS401" s="26" t="s">
        <v>6195</v>
      </c>
      <c r="CT401" s="8" t="s">
        <v>6196</v>
      </c>
    </row>
    <row r="402" spans="58:98">
      <c r="BF402" s="313" t="s">
        <v>6197</v>
      </c>
      <c r="BG402" s="314" t="s">
        <v>6198</v>
      </c>
      <c r="BH402" s="315" t="s">
        <v>5807</v>
      </c>
      <c r="BI402" s="57">
        <v>440</v>
      </c>
      <c r="BJ402" s="57">
        <v>2</v>
      </c>
      <c r="BK402" s="316" t="s">
        <v>6199</v>
      </c>
      <c r="BL402">
        <f t="shared" si="7"/>
        <v>0.88</v>
      </c>
      <c r="CD402" s="4"/>
      <c r="CE402" s="298"/>
      <c r="CF402" s="373"/>
      <c r="CS402" s="26" t="s">
        <v>6200</v>
      </c>
      <c r="CT402" s="8" t="s">
        <v>6201</v>
      </c>
    </row>
    <row r="403" spans="58:98">
      <c r="BF403" s="313" t="s">
        <v>6202</v>
      </c>
      <c r="BG403" s="314" t="s">
        <v>6198</v>
      </c>
      <c r="BH403" s="315" t="s">
        <v>5807</v>
      </c>
      <c r="BI403" s="57">
        <v>440</v>
      </c>
      <c r="BJ403" s="57">
        <v>10</v>
      </c>
      <c r="BK403" s="316" t="s">
        <v>6203</v>
      </c>
      <c r="BL403">
        <f t="shared" si="7"/>
        <v>4.4000000000000004</v>
      </c>
      <c r="CD403" s="4"/>
      <c r="CG403"/>
      <c r="CS403" s="26" t="s">
        <v>6204</v>
      </c>
      <c r="CT403" s="8" t="s">
        <v>6205</v>
      </c>
    </row>
    <row r="404" spans="58:98">
      <c r="BF404" s="313" t="s">
        <v>6206</v>
      </c>
      <c r="BG404" s="314" t="s">
        <v>6198</v>
      </c>
      <c r="BH404" s="315" t="s">
        <v>5807</v>
      </c>
      <c r="BI404" s="57">
        <v>440</v>
      </c>
      <c r="BJ404" s="57">
        <v>12</v>
      </c>
      <c r="BK404" s="316" t="s">
        <v>6207</v>
      </c>
      <c r="BL404">
        <f t="shared" si="7"/>
        <v>5.28</v>
      </c>
      <c r="CD404" s="4"/>
      <c r="CG404"/>
      <c r="CS404" s="26" t="s">
        <v>6208</v>
      </c>
      <c r="CT404" s="8" t="s">
        <v>6209</v>
      </c>
    </row>
    <row r="405" spans="58:98">
      <c r="BF405" s="313" t="s">
        <v>6210</v>
      </c>
      <c r="BG405" s="314" t="s">
        <v>6198</v>
      </c>
      <c r="BH405" s="315" t="s">
        <v>5807</v>
      </c>
      <c r="BI405" s="57">
        <v>440</v>
      </c>
      <c r="BJ405" s="57">
        <v>15</v>
      </c>
      <c r="BK405" s="316" t="s">
        <v>6211</v>
      </c>
      <c r="BL405">
        <f t="shared" si="7"/>
        <v>6.6</v>
      </c>
      <c r="CD405" s="4"/>
      <c r="CE405" s="298"/>
      <c r="CF405" s="373"/>
      <c r="CS405" s="26" t="s">
        <v>6212</v>
      </c>
      <c r="CT405" s="8" t="s">
        <v>6213</v>
      </c>
    </row>
    <row r="406" spans="58:98">
      <c r="BF406" s="313" t="s">
        <v>6214</v>
      </c>
      <c r="BG406" s="314" t="s">
        <v>6198</v>
      </c>
      <c r="BH406" s="314" t="s">
        <v>5807</v>
      </c>
      <c r="BI406" s="57">
        <v>440</v>
      </c>
      <c r="BJ406" s="57">
        <v>18</v>
      </c>
      <c r="BK406" s="316" t="s">
        <v>1891</v>
      </c>
      <c r="BL406">
        <f t="shared" si="7"/>
        <v>7.92</v>
      </c>
      <c r="CD406" s="4"/>
      <c r="CG406"/>
      <c r="CS406" s="26" t="s">
        <v>6215</v>
      </c>
      <c r="CT406" s="8" t="s">
        <v>6216</v>
      </c>
    </row>
    <row r="407" spans="58:98">
      <c r="BF407" s="313" t="s">
        <v>6217</v>
      </c>
      <c r="BG407" s="314" t="s">
        <v>6198</v>
      </c>
      <c r="BH407" s="314" t="s">
        <v>5807</v>
      </c>
      <c r="BI407" s="57">
        <v>440</v>
      </c>
      <c r="BJ407" s="57">
        <v>20</v>
      </c>
      <c r="BK407" s="316" t="s">
        <v>3836</v>
      </c>
      <c r="BL407">
        <f t="shared" si="7"/>
        <v>8.8000000000000007</v>
      </c>
      <c r="CD407" s="4"/>
      <c r="CE407" s="298"/>
      <c r="CF407" s="373"/>
      <c r="CS407" s="26" t="s">
        <v>6218</v>
      </c>
      <c r="CT407" s="8" t="s">
        <v>6219</v>
      </c>
    </row>
    <row r="408" spans="58:98">
      <c r="BF408" s="313" t="s">
        <v>6220</v>
      </c>
      <c r="BG408" s="314" t="s">
        <v>6198</v>
      </c>
      <c r="BH408" s="314" t="s">
        <v>5807</v>
      </c>
      <c r="BI408" s="57">
        <v>440</v>
      </c>
      <c r="BJ408" s="57">
        <v>24</v>
      </c>
      <c r="BK408" s="316" t="s">
        <v>828</v>
      </c>
      <c r="BL408">
        <f t="shared" si="7"/>
        <v>10.56</v>
      </c>
      <c r="CD408" s="4"/>
      <c r="CG408"/>
      <c r="CS408" s="26" t="s">
        <v>6221</v>
      </c>
      <c r="CT408" s="8" t="s">
        <v>6222</v>
      </c>
    </row>
    <row r="409" spans="58:98">
      <c r="BF409" s="313" t="s">
        <v>6223</v>
      </c>
      <c r="BG409" s="314" t="s">
        <v>6224</v>
      </c>
      <c r="BH409" s="315" t="s">
        <v>5807</v>
      </c>
      <c r="BI409" s="57">
        <v>450</v>
      </c>
      <c r="BJ409" s="57">
        <v>15</v>
      </c>
      <c r="BK409" s="316" t="s">
        <v>6225</v>
      </c>
      <c r="BL409">
        <f t="shared" si="7"/>
        <v>6.75</v>
      </c>
      <c r="CD409" s="4"/>
      <c r="CE409" s="298"/>
      <c r="CF409" s="373"/>
      <c r="CS409" s="26" t="s">
        <v>6226</v>
      </c>
      <c r="CT409" s="8" t="s">
        <v>6227</v>
      </c>
    </row>
    <row r="410" spans="58:98">
      <c r="BF410" s="313" t="s">
        <v>6228</v>
      </c>
      <c r="BG410" s="314" t="s">
        <v>6224</v>
      </c>
      <c r="BH410" s="314" t="s">
        <v>5807</v>
      </c>
      <c r="BI410" s="57">
        <v>450</v>
      </c>
      <c r="BJ410" s="57">
        <v>16</v>
      </c>
      <c r="BK410" s="316" t="s">
        <v>389</v>
      </c>
      <c r="BL410">
        <f t="shared" si="7"/>
        <v>7.2</v>
      </c>
      <c r="CD410" s="4"/>
      <c r="CG410"/>
      <c r="CS410" s="26" t="s">
        <v>6229</v>
      </c>
      <c r="CT410" s="8" t="s">
        <v>6230</v>
      </c>
    </row>
    <row r="411" spans="58:98">
      <c r="BF411" s="313" t="s">
        <v>6231</v>
      </c>
      <c r="BG411" s="314" t="s">
        <v>6232</v>
      </c>
      <c r="BH411" s="315" t="s">
        <v>5807</v>
      </c>
      <c r="BI411" s="57">
        <v>473</v>
      </c>
      <c r="BJ411" s="57">
        <v>12</v>
      </c>
      <c r="BK411" s="316" t="s">
        <v>6233</v>
      </c>
      <c r="BL411">
        <f t="shared" si="7"/>
        <v>5.6760000000000002</v>
      </c>
      <c r="CD411" s="4"/>
      <c r="CE411" s="298"/>
      <c r="CF411" s="373"/>
      <c r="CS411" s="26" t="s">
        <v>6234</v>
      </c>
      <c r="CT411" s="8" t="s">
        <v>6235</v>
      </c>
    </row>
    <row r="412" spans="58:98">
      <c r="BF412" s="313" t="s">
        <v>6236</v>
      </c>
      <c r="BG412" s="314" t="s">
        <v>6232</v>
      </c>
      <c r="BH412" s="315" t="s">
        <v>5807</v>
      </c>
      <c r="BI412" s="57">
        <v>473</v>
      </c>
      <c r="BJ412" s="57">
        <v>24</v>
      </c>
      <c r="BK412" s="316" t="s">
        <v>6237</v>
      </c>
      <c r="BL412">
        <f t="shared" si="7"/>
        <v>11.352</v>
      </c>
      <c r="CD412" s="4"/>
      <c r="CG412" s="4"/>
      <c r="CS412" s="26" t="s">
        <v>6238</v>
      </c>
      <c r="CT412" s="8" t="s">
        <v>6239</v>
      </c>
    </row>
    <row r="413" spans="58:98">
      <c r="BF413" s="313" t="s">
        <v>6240</v>
      </c>
      <c r="BG413" s="314" t="s">
        <v>6241</v>
      </c>
      <c r="BH413" s="315" t="s">
        <v>5807</v>
      </c>
      <c r="BI413" s="57">
        <v>484</v>
      </c>
      <c r="BJ413" s="57">
        <v>24</v>
      </c>
      <c r="BK413" s="316" t="s">
        <v>6242</v>
      </c>
      <c r="BL413">
        <f t="shared" si="7"/>
        <v>11.616</v>
      </c>
      <c r="CD413" s="4"/>
      <c r="CE413" s="298"/>
      <c r="CF413" s="373"/>
      <c r="CS413" s="26" t="s">
        <v>6243</v>
      </c>
      <c r="CT413" s="8" t="s">
        <v>6244</v>
      </c>
    </row>
    <row r="414" spans="58:98">
      <c r="BF414" s="313" t="s">
        <v>6245</v>
      </c>
      <c r="BG414" s="314" t="s">
        <v>6246</v>
      </c>
      <c r="BH414" s="315" t="s">
        <v>5807</v>
      </c>
      <c r="BI414" s="57">
        <v>500</v>
      </c>
      <c r="BJ414" s="57">
        <v>6</v>
      </c>
      <c r="BK414" s="316" t="s">
        <v>2426</v>
      </c>
      <c r="BL414">
        <f t="shared" si="7"/>
        <v>3</v>
      </c>
      <c r="CD414" s="4"/>
      <c r="CG414"/>
      <c r="CS414" s="26" t="s">
        <v>6247</v>
      </c>
      <c r="CT414" s="8" t="s">
        <v>6248</v>
      </c>
    </row>
    <row r="415" spans="58:98">
      <c r="BF415" s="313" t="s">
        <v>6249</v>
      </c>
      <c r="BG415" s="314" t="s">
        <v>6246</v>
      </c>
      <c r="BH415" s="315" t="s">
        <v>5807</v>
      </c>
      <c r="BI415" s="57">
        <v>500</v>
      </c>
      <c r="BJ415" s="57">
        <v>8</v>
      </c>
      <c r="BK415" s="316" t="s">
        <v>6250</v>
      </c>
      <c r="BL415">
        <f t="shared" si="7"/>
        <v>4</v>
      </c>
      <c r="CD415" s="4"/>
      <c r="CG415"/>
      <c r="CS415" s="26" t="s">
        <v>6251</v>
      </c>
      <c r="CT415" s="8" t="s">
        <v>6252</v>
      </c>
    </row>
    <row r="416" spans="58:98">
      <c r="BF416" s="313" t="s">
        <v>6253</v>
      </c>
      <c r="BG416" s="314" t="s">
        <v>6246</v>
      </c>
      <c r="BH416" s="315" t="s">
        <v>5807</v>
      </c>
      <c r="BI416" s="57">
        <v>500</v>
      </c>
      <c r="BJ416" s="57">
        <v>12</v>
      </c>
      <c r="BK416" s="316" t="s">
        <v>2964</v>
      </c>
      <c r="BL416">
        <f t="shared" si="7"/>
        <v>6</v>
      </c>
      <c r="CD416" s="4"/>
      <c r="CE416" s="298"/>
      <c r="CF416" s="373"/>
      <c r="CS416" s="26" t="s">
        <v>6254</v>
      </c>
      <c r="CT416" s="8" t="s">
        <v>6255</v>
      </c>
    </row>
    <row r="417" spans="58:98">
      <c r="BF417" s="313" t="s">
        <v>6256</v>
      </c>
      <c r="BG417" s="314" t="s">
        <v>6246</v>
      </c>
      <c r="BH417" s="315" t="s">
        <v>5807</v>
      </c>
      <c r="BI417" s="57">
        <v>500</v>
      </c>
      <c r="BJ417" s="57">
        <v>15</v>
      </c>
      <c r="BK417" s="316" t="s">
        <v>3231</v>
      </c>
      <c r="BL417">
        <f t="shared" si="7"/>
        <v>7.5</v>
      </c>
      <c r="CD417" s="4"/>
      <c r="CE417" s="298"/>
      <c r="CF417" s="373"/>
      <c r="CS417" s="26" t="s">
        <v>6257</v>
      </c>
      <c r="CT417" s="8" t="s">
        <v>6258</v>
      </c>
    </row>
    <row r="418" spans="58:98">
      <c r="BF418" s="313" t="s">
        <v>6259</v>
      </c>
      <c r="BG418" s="314" t="s">
        <v>6246</v>
      </c>
      <c r="BH418" s="315" t="s">
        <v>5807</v>
      </c>
      <c r="BI418" s="57">
        <v>500</v>
      </c>
      <c r="BJ418" s="57">
        <v>20</v>
      </c>
      <c r="BK418" s="316" t="s">
        <v>2621</v>
      </c>
      <c r="BL418">
        <f t="shared" si="7"/>
        <v>10</v>
      </c>
      <c r="CD418" s="4"/>
      <c r="CG418" s="4"/>
      <c r="CS418" s="26" t="s">
        <v>6260</v>
      </c>
      <c r="CT418" s="8" t="s">
        <v>6261</v>
      </c>
    </row>
    <row r="419" spans="58:98">
      <c r="BF419" s="313" t="s">
        <v>6262</v>
      </c>
      <c r="BG419" s="314" t="s">
        <v>6246</v>
      </c>
      <c r="BH419" s="315" t="s">
        <v>5807</v>
      </c>
      <c r="BI419" s="57">
        <v>500</v>
      </c>
      <c r="BJ419" s="57">
        <v>24</v>
      </c>
      <c r="BK419" s="316" t="s">
        <v>2514</v>
      </c>
      <c r="BL419">
        <f t="shared" si="7"/>
        <v>12</v>
      </c>
      <c r="CD419" s="4"/>
      <c r="CE419" s="298"/>
      <c r="CF419" s="373"/>
      <c r="CS419" s="26" t="s">
        <v>6263</v>
      </c>
      <c r="CT419" s="8" t="s">
        <v>6264</v>
      </c>
    </row>
    <row r="420" spans="58:98">
      <c r="BF420" s="313" t="s">
        <v>6265</v>
      </c>
      <c r="BG420" s="314" t="s">
        <v>6266</v>
      </c>
      <c r="BH420" s="315" t="s">
        <v>5807</v>
      </c>
      <c r="BI420" s="57">
        <v>520</v>
      </c>
      <c r="BJ420" s="57">
        <v>24</v>
      </c>
      <c r="BK420" s="316" t="s">
        <v>5563</v>
      </c>
      <c r="BL420">
        <f t="shared" si="7"/>
        <v>12.48</v>
      </c>
      <c r="CD420" s="4"/>
      <c r="CE420" s="298"/>
      <c r="CF420" s="373"/>
      <c r="CS420" s="26" t="s">
        <v>6267</v>
      </c>
      <c r="CT420" s="8" t="s">
        <v>6268</v>
      </c>
    </row>
    <row r="421" spans="58:98">
      <c r="BF421" s="313" t="s">
        <v>6269</v>
      </c>
      <c r="BG421" s="314" t="s">
        <v>6270</v>
      </c>
      <c r="BH421" s="315" t="s">
        <v>5807</v>
      </c>
      <c r="BI421" s="57">
        <v>550</v>
      </c>
      <c r="BJ421" s="57">
        <v>15</v>
      </c>
      <c r="BK421" s="316" t="s">
        <v>6271</v>
      </c>
      <c r="BL421">
        <f t="shared" si="7"/>
        <v>8.25</v>
      </c>
      <c r="CD421" s="4"/>
      <c r="CE421" s="298"/>
      <c r="CF421" s="373"/>
      <c r="CS421" s="26" t="s">
        <v>6272</v>
      </c>
      <c r="CT421" s="8" t="s">
        <v>6273</v>
      </c>
    </row>
    <row r="422" spans="58:98">
      <c r="BF422" s="313" t="s">
        <v>6274</v>
      </c>
      <c r="BG422" s="314" t="s">
        <v>6275</v>
      </c>
      <c r="BH422" s="315" t="s">
        <v>5807</v>
      </c>
      <c r="BI422" s="57">
        <v>568</v>
      </c>
      <c r="BJ422" s="57">
        <v>6</v>
      </c>
      <c r="BK422" s="316" t="s">
        <v>6276</v>
      </c>
      <c r="BL422">
        <f t="shared" si="7"/>
        <v>3.4079999999999999</v>
      </c>
      <c r="CD422" s="4"/>
      <c r="CE422" s="298"/>
      <c r="CF422" s="373"/>
      <c r="CS422" s="26" t="s">
        <v>6277</v>
      </c>
      <c r="CT422" s="8" t="s">
        <v>6278</v>
      </c>
    </row>
    <row r="423" spans="58:98">
      <c r="BF423" s="313" t="s">
        <v>6279</v>
      </c>
      <c r="BG423" s="314" t="s">
        <v>6275</v>
      </c>
      <c r="BH423" s="315" t="s">
        <v>5807</v>
      </c>
      <c r="BI423" s="57">
        <v>568</v>
      </c>
      <c r="BJ423" s="57">
        <v>8</v>
      </c>
      <c r="BK423" s="316" t="s">
        <v>6280</v>
      </c>
      <c r="BL423">
        <f t="shared" si="7"/>
        <v>4.5439999999999996</v>
      </c>
      <c r="CD423" s="4"/>
      <c r="CG423"/>
      <c r="CS423" s="26" t="s">
        <v>6281</v>
      </c>
      <c r="CT423" s="8" t="s">
        <v>6282</v>
      </c>
    </row>
    <row r="424" spans="58:98">
      <c r="BF424" s="313" t="s">
        <v>6283</v>
      </c>
      <c r="BG424" s="314" t="s">
        <v>6275</v>
      </c>
      <c r="BH424" s="315" t="s">
        <v>5807</v>
      </c>
      <c r="BI424" s="57">
        <v>568</v>
      </c>
      <c r="BJ424" s="57">
        <v>8</v>
      </c>
      <c r="BK424" s="316" t="s">
        <v>6284</v>
      </c>
      <c r="BL424">
        <f t="shared" si="7"/>
        <v>4.5439999999999996</v>
      </c>
      <c r="CD424" s="4"/>
      <c r="CE424" s="298"/>
      <c r="CF424" s="373"/>
      <c r="CS424" s="26" t="s">
        <v>6285</v>
      </c>
      <c r="CT424" s="8" t="s">
        <v>6286</v>
      </c>
    </row>
    <row r="425" spans="58:98">
      <c r="BF425" s="313" t="s">
        <v>6287</v>
      </c>
      <c r="BG425" s="314" t="s">
        <v>6275</v>
      </c>
      <c r="BH425" s="315" t="s">
        <v>5807</v>
      </c>
      <c r="BI425" s="57">
        <v>568</v>
      </c>
      <c r="BJ425" s="57">
        <v>12</v>
      </c>
      <c r="BK425" s="316" t="s">
        <v>6288</v>
      </c>
      <c r="BL425">
        <f t="shared" si="7"/>
        <v>6.8159999999999998</v>
      </c>
      <c r="CD425" s="4"/>
      <c r="CG425" s="4"/>
      <c r="CS425" s="26" t="s">
        <v>6289</v>
      </c>
      <c r="CT425" s="8" t="s">
        <v>6290</v>
      </c>
    </row>
    <row r="426" spans="58:98">
      <c r="BF426" s="313" t="s">
        <v>6291</v>
      </c>
      <c r="BG426" s="314" t="s">
        <v>6275</v>
      </c>
      <c r="BH426" s="314" t="s">
        <v>5807</v>
      </c>
      <c r="BI426" s="57">
        <v>568</v>
      </c>
      <c r="BJ426" s="57">
        <v>24</v>
      </c>
      <c r="BK426" s="316" t="s">
        <v>2249</v>
      </c>
      <c r="BL426">
        <f t="shared" si="7"/>
        <v>13.632</v>
      </c>
      <c r="CD426" s="4"/>
      <c r="CE426" s="298"/>
      <c r="CF426" s="373"/>
      <c r="CS426" s="26" t="s">
        <v>6292</v>
      </c>
      <c r="CT426" s="8" t="s">
        <v>6293</v>
      </c>
    </row>
    <row r="427" spans="58:98">
      <c r="BF427" s="313" t="s">
        <v>6294</v>
      </c>
      <c r="BG427" s="314" t="s">
        <v>6275</v>
      </c>
      <c r="BH427" s="315" t="s">
        <v>5807</v>
      </c>
      <c r="BI427" s="57">
        <v>568</v>
      </c>
      <c r="BJ427" s="57">
        <v>348</v>
      </c>
      <c r="BK427" s="316" t="s">
        <v>6295</v>
      </c>
      <c r="BL427">
        <f t="shared" si="7"/>
        <v>197.66399999999999</v>
      </c>
      <c r="CD427" s="4"/>
      <c r="CG427" s="4"/>
      <c r="CS427" s="26" t="s">
        <v>6296</v>
      </c>
      <c r="CT427" s="8" t="s">
        <v>6297</v>
      </c>
    </row>
    <row r="428" spans="58:98">
      <c r="BF428" s="313" t="s">
        <v>6298</v>
      </c>
      <c r="BG428" s="314" t="s">
        <v>6299</v>
      </c>
      <c r="BH428" s="315" t="s">
        <v>5807</v>
      </c>
      <c r="BI428" s="57">
        <v>595</v>
      </c>
      <c r="BJ428" s="57">
        <v>12</v>
      </c>
      <c r="BK428" s="316" t="s">
        <v>6300</v>
      </c>
      <c r="BL428">
        <f t="shared" si="7"/>
        <v>7.14</v>
      </c>
      <c r="CD428" s="4"/>
      <c r="CE428" s="298"/>
      <c r="CF428" s="373"/>
      <c r="CS428" s="26" t="s">
        <v>6301</v>
      </c>
      <c r="CT428" s="8" t="s">
        <v>6302</v>
      </c>
    </row>
    <row r="429" spans="58:98">
      <c r="BF429" s="313" t="s">
        <v>6303</v>
      </c>
      <c r="BG429" s="314" t="s">
        <v>6304</v>
      </c>
      <c r="BH429" s="315" t="s">
        <v>5807</v>
      </c>
      <c r="BI429" s="57">
        <v>600</v>
      </c>
      <c r="BJ429" s="57">
        <v>6</v>
      </c>
      <c r="BK429" s="316" t="s">
        <v>6305</v>
      </c>
      <c r="BL429">
        <f t="shared" si="7"/>
        <v>3.6</v>
      </c>
      <c r="CD429" s="4"/>
      <c r="CG429"/>
      <c r="CS429" s="26" t="s">
        <v>6306</v>
      </c>
      <c r="CT429" s="8" t="s">
        <v>6307</v>
      </c>
    </row>
    <row r="430" spans="58:98">
      <c r="BF430" s="313" t="s">
        <v>6308</v>
      </c>
      <c r="BG430" s="314" t="s">
        <v>6304</v>
      </c>
      <c r="BH430" s="315" t="s">
        <v>5807</v>
      </c>
      <c r="BI430" s="57">
        <v>600</v>
      </c>
      <c r="BJ430" s="57">
        <v>12</v>
      </c>
      <c r="BK430" s="316" t="s">
        <v>4604</v>
      </c>
      <c r="BL430">
        <f t="shared" si="7"/>
        <v>7.2</v>
      </c>
      <c r="CD430" s="4"/>
      <c r="CE430" s="298"/>
      <c r="CF430" s="373"/>
      <c r="CS430" s="26" t="s">
        <v>6309</v>
      </c>
      <c r="CT430" s="8" t="s">
        <v>6310</v>
      </c>
    </row>
    <row r="431" spans="58:98">
      <c r="BF431" s="313" t="s">
        <v>6311</v>
      </c>
      <c r="BG431" s="314" t="s">
        <v>6304</v>
      </c>
      <c r="BH431" s="315" t="s">
        <v>5807</v>
      </c>
      <c r="BI431" s="57">
        <v>600</v>
      </c>
      <c r="BJ431" s="57">
        <v>24</v>
      </c>
      <c r="BK431" s="316" t="s">
        <v>6312</v>
      </c>
      <c r="BL431">
        <f t="shared" si="7"/>
        <v>14.4</v>
      </c>
      <c r="CD431" s="4"/>
      <c r="CG431"/>
      <c r="CS431" s="26" t="s">
        <v>6306</v>
      </c>
      <c r="CT431" s="8" t="s">
        <v>6313</v>
      </c>
    </row>
    <row r="432" spans="58:98">
      <c r="BF432" s="313" t="s">
        <v>6314</v>
      </c>
      <c r="BG432" s="314" t="s">
        <v>6315</v>
      </c>
      <c r="BH432" s="315" t="s">
        <v>5807</v>
      </c>
      <c r="BI432" s="57">
        <v>630</v>
      </c>
      <c r="BJ432" s="57">
        <v>12</v>
      </c>
      <c r="BK432" s="316" t="s">
        <v>6316</v>
      </c>
      <c r="BL432">
        <f t="shared" si="7"/>
        <v>7.56</v>
      </c>
      <c r="CD432" s="4"/>
      <c r="CE432" s="298"/>
      <c r="CF432" s="373"/>
      <c r="CS432" s="26" t="s">
        <v>6317</v>
      </c>
      <c r="CT432" s="8" t="s">
        <v>6318</v>
      </c>
    </row>
    <row r="433" spans="58:98">
      <c r="BF433" s="313" t="s">
        <v>6319</v>
      </c>
      <c r="BG433" s="314" t="s">
        <v>6320</v>
      </c>
      <c r="BH433" s="314" t="s">
        <v>5807</v>
      </c>
      <c r="BI433" s="57">
        <v>640</v>
      </c>
      <c r="BJ433" s="57">
        <v>12</v>
      </c>
      <c r="BK433" s="316" t="s">
        <v>2920</v>
      </c>
      <c r="BL433">
        <f t="shared" si="7"/>
        <v>7.68</v>
      </c>
      <c r="CD433" s="4"/>
      <c r="CG433"/>
      <c r="CS433" s="26" t="s">
        <v>6321</v>
      </c>
      <c r="CT433" s="8" t="s">
        <v>6322</v>
      </c>
    </row>
    <row r="434" spans="58:98">
      <c r="BF434" s="313" t="s">
        <v>6323</v>
      </c>
      <c r="BG434" s="314" t="s">
        <v>6324</v>
      </c>
      <c r="BH434" s="315" t="s">
        <v>5807</v>
      </c>
      <c r="BI434" s="57">
        <v>650</v>
      </c>
      <c r="BJ434" s="57">
        <v>12</v>
      </c>
      <c r="BK434" s="316" t="s">
        <v>6325</v>
      </c>
      <c r="BL434">
        <f t="shared" si="7"/>
        <v>7.8</v>
      </c>
      <c r="CD434" s="4"/>
      <c r="CE434" s="298"/>
      <c r="CF434" s="373"/>
      <c r="CS434" s="26" t="s">
        <v>6326</v>
      </c>
      <c r="CT434" s="8" t="s">
        <v>6327</v>
      </c>
    </row>
    <row r="435" spans="58:98">
      <c r="BF435" s="313" t="s">
        <v>6328</v>
      </c>
      <c r="BG435" s="314" t="s">
        <v>6329</v>
      </c>
      <c r="BH435" s="315" t="s">
        <v>5807</v>
      </c>
      <c r="BI435" s="57">
        <v>660</v>
      </c>
      <c r="BJ435" s="57">
        <v>8</v>
      </c>
      <c r="BK435" s="316" t="s">
        <v>6330</v>
      </c>
      <c r="BL435">
        <f t="shared" ref="BL435:BL444" si="8">(BJ435*BI435)/1000</f>
        <v>5.28</v>
      </c>
      <c r="CD435" s="4"/>
      <c r="CE435" s="298"/>
      <c r="CF435" s="373"/>
      <c r="CS435" s="26" t="s">
        <v>6331</v>
      </c>
      <c r="CT435" s="8" t="s">
        <v>6332</v>
      </c>
    </row>
    <row r="436" spans="58:98">
      <c r="BF436" s="313" t="s">
        <v>6333</v>
      </c>
      <c r="BG436" s="314" t="s">
        <v>6329</v>
      </c>
      <c r="BH436" s="315" t="s">
        <v>5807</v>
      </c>
      <c r="BI436" s="57">
        <v>660</v>
      </c>
      <c r="BJ436" s="57">
        <v>12</v>
      </c>
      <c r="BK436" s="316" t="s">
        <v>6334</v>
      </c>
      <c r="BL436">
        <f t="shared" si="8"/>
        <v>7.92</v>
      </c>
      <c r="CD436" s="4"/>
      <c r="CG436"/>
      <c r="CS436" s="26" t="s">
        <v>6335</v>
      </c>
      <c r="CT436" s="8" t="s">
        <v>6336</v>
      </c>
    </row>
    <row r="437" spans="58:98">
      <c r="BF437" s="313" t="s">
        <v>6337</v>
      </c>
      <c r="BG437" s="314" t="s">
        <v>6329</v>
      </c>
      <c r="BH437" s="315" t="s">
        <v>5807</v>
      </c>
      <c r="BI437" s="57">
        <v>660</v>
      </c>
      <c r="BJ437" s="57">
        <v>15</v>
      </c>
      <c r="BK437" s="316" t="s">
        <v>6338</v>
      </c>
      <c r="BL437">
        <f t="shared" si="8"/>
        <v>9.9</v>
      </c>
      <c r="CD437" s="4"/>
      <c r="CE437" s="298"/>
      <c r="CF437" s="373"/>
      <c r="CS437" s="26" t="s">
        <v>6339</v>
      </c>
      <c r="CT437" s="8" t="s">
        <v>6340</v>
      </c>
    </row>
    <row r="438" spans="58:98">
      <c r="BF438" s="313" t="s">
        <v>6341</v>
      </c>
      <c r="BG438" s="314" t="s">
        <v>6342</v>
      </c>
      <c r="BH438" s="315" t="s">
        <v>5807</v>
      </c>
      <c r="BI438" s="57">
        <v>710</v>
      </c>
      <c r="BJ438" s="57">
        <v>12</v>
      </c>
      <c r="BK438" s="316" t="s">
        <v>3339</v>
      </c>
      <c r="BL438">
        <f t="shared" si="8"/>
        <v>8.52</v>
      </c>
      <c r="CD438" s="4"/>
      <c r="CG438"/>
      <c r="CS438" s="26" t="s">
        <v>6343</v>
      </c>
      <c r="CT438" s="8" t="s">
        <v>6344</v>
      </c>
    </row>
    <row r="439" spans="58:98">
      <c r="BF439" s="313" t="s">
        <v>6345</v>
      </c>
      <c r="BG439" s="314" t="s">
        <v>6346</v>
      </c>
      <c r="BH439" s="315" t="s">
        <v>5807</v>
      </c>
      <c r="BI439" s="57">
        <v>750</v>
      </c>
      <c r="BJ439" s="57">
        <v>6</v>
      </c>
      <c r="BK439" s="316" t="s">
        <v>392</v>
      </c>
      <c r="BL439">
        <f t="shared" si="8"/>
        <v>4.5</v>
      </c>
      <c r="CD439" s="4"/>
      <c r="CE439" s="298"/>
      <c r="CF439" s="373"/>
      <c r="CS439" s="26" t="s">
        <v>6347</v>
      </c>
      <c r="CT439" s="8" t="s">
        <v>6348</v>
      </c>
    </row>
    <row r="440" spans="58:98">
      <c r="BF440" s="313" t="s">
        <v>6349</v>
      </c>
      <c r="BG440" s="314" t="s">
        <v>6346</v>
      </c>
      <c r="BH440" s="315" t="s">
        <v>5807</v>
      </c>
      <c r="BI440" s="57">
        <v>750</v>
      </c>
      <c r="BJ440" s="57">
        <v>12</v>
      </c>
      <c r="BK440" s="316" t="s">
        <v>6350</v>
      </c>
      <c r="BL440">
        <f t="shared" si="8"/>
        <v>9</v>
      </c>
      <c r="CD440" s="4"/>
      <c r="CG440"/>
      <c r="CS440" s="26" t="s">
        <v>6351</v>
      </c>
      <c r="CT440" s="8" t="s">
        <v>6352</v>
      </c>
    </row>
    <row r="441" spans="58:98">
      <c r="BF441" s="313" t="s">
        <v>6353</v>
      </c>
      <c r="BG441" s="314" t="s">
        <v>6346</v>
      </c>
      <c r="BH441" s="315" t="s">
        <v>5807</v>
      </c>
      <c r="BI441" s="57">
        <v>750</v>
      </c>
      <c r="BJ441" s="57">
        <v>15</v>
      </c>
      <c r="BK441" s="316" t="s">
        <v>6354</v>
      </c>
      <c r="BL441">
        <f t="shared" si="8"/>
        <v>11.25</v>
      </c>
      <c r="CD441" s="4"/>
      <c r="CE441" s="298"/>
      <c r="CF441" s="373"/>
      <c r="CS441" s="26" t="s">
        <v>6355</v>
      </c>
      <c r="CT441" s="8" t="s">
        <v>6356</v>
      </c>
    </row>
    <row r="442" spans="58:98">
      <c r="BF442" s="313" t="s">
        <v>6357</v>
      </c>
      <c r="BG442" s="314" t="s">
        <v>6346</v>
      </c>
      <c r="BH442" s="315" t="s">
        <v>5807</v>
      </c>
      <c r="BI442" s="57">
        <v>750</v>
      </c>
      <c r="BJ442" s="57">
        <v>20</v>
      </c>
      <c r="BK442" s="316" t="s">
        <v>6358</v>
      </c>
      <c r="BL442">
        <f t="shared" si="8"/>
        <v>15</v>
      </c>
      <c r="CD442" s="4"/>
      <c r="CG442"/>
      <c r="CS442" s="26" t="s">
        <v>6359</v>
      </c>
      <c r="CT442" s="8" t="s">
        <v>6360</v>
      </c>
    </row>
    <row r="443" spans="58:98">
      <c r="BF443" s="313" t="s">
        <v>6361</v>
      </c>
      <c r="BG443" s="314" t="s">
        <v>6362</v>
      </c>
      <c r="BH443" s="315" t="s">
        <v>5807</v>
      </c>
      <c r="BI443" s="57">
        <v>800</v>
      </c>
      <c r="BJ443" s="57">
        <v>12</v>
      </c>
      <c r="BK443" s="316" t="s">
        <v>6363</v>
      </c>
      <c r="BL443">
        <f t="shared" si="8"/>
        <v>9.6</v>
      </c>
      <c r="CD443" s="4"/>
      <c r="CE443" s="298"/>
      <c r="CF443" s="373"/>
      <c r="CS443" s="26" t="s">
        <v>6364</v>
      </c>
      <c r="CT443" s="8" t="s">
        <v>6365</v>
      </c>
    </row>
    <row r="444" spans="58:98">
      <c r="BF444" s="313" t="s">
        <v>6366</v>
      </c>
      <c r="BG444" s="314" t="s">
        <v>6367</v>
      </c>
      <c r="BH444" s="315" t="s">
        <v>5807</v>
      </c>
      <c r="BI444" s="57">
        <v>850</v>
      </c>
      <c r="BJ444" s="57">
        <v>12</v>
      </c>
      <c r="BK444" s="316" t="s">
        <v>6368</v>
      </c>
      <c r="BL444">
        <f t="shared" si="8"/>
        <v>10.199999999999999</v>
      </c>
      <c r="CD444" s="4"/>
      <c r="CG444"/>
      <c r="CS444" s="26" t="s">
        <v>6369</v>
      </c>
      <c r="CT444" s="8" t="s">
        <v>6370</v>
      </c>
    </row>
    <row r="445" spans="58:98">
      <c r="BF445" s="313" t="s">
        <v>6371</v>
      </c>
      <c r="BG445" s="314" t="s">
        <v>6372</v>
      </c>
      <c r="BH445" s="314" t="s">
        <v>5807</v>
      </c>
      <c r="BI445" s="57">
        <v>956</v>
      </c>
      <c r="BJ445" s="57">
        <v>12</v>
      </c>
      <c r="BK445" s="316" t="s">
        <v>5136</v>
      </c>
      <c r="CD445" s="4"/>
      <c r="CE445" s="298"/>
      <c r="CF445" s="373"/>
      <c r="CS445" s="26" t="s">
        <v>6373</v>
      </c>
      <c r="CT445" s="8" t="s">
        <v>6374</v>
      </c>
    </row>
    <row r="446" spans="58:98">
      <c r="BF446" s="313" t="s">
        <v>6375</v>
      </c>
      <c r="BG446" s="314" t="s">
        <v>6376</v>
      </c>
      <c r="BH446" s="315" t="s">
        <v>6377</v>
      </c>
      <c r="BI446" s="57">
        <v>1</v>
      </c>
      <c r="BJ446" s="57">
        <v>1</v>
      </c>
      <c r="BK446" s="316" t="s">
        <v>6378</v>
      </c>
      <c r="CD446" s="4"/>
      <c r="CG446"/>
      <c r="CS446" s="26" t="s">
        <v>6379</v>
      </c>
      <c r="CT446" s="8" t="s">
        <v>6380</v>
      </c>
    </row>
    <row r="447" spans="58:98">
      <c r="BF447" s="313" t="s">
        <v>6381</v>
      </c>
      <c r="BG447" s="314" t="s">
        <v>6376</v>
      </c>
      <c r="BH447" s="315" t="s">
        <v>6377</v>
      </c>
      <c r="BI447" s="57">
        <v>4</v>
      </c>
      <c r="BJ447" s="57">
        <v>1</v>
      </c>
      <c r="BK447" s="316" t="s">
        <v>6382</v>
      </c>
      <c r="CD447" s="4"/>
      <c r="CG447" s="4"/>
      <c r="CS447" s="26" t="s">
        <v>6383</v>
      </c>
      <c r="CT447" s="8" t="s">
        <v>6384</v>
      </c>
    </row>
    <row r="448" spans="58:98">
      <c r="BF448" s="313" t="s">
        <v>6385</v>
      </c>
      <c r="BG448" s="314" t="s">
        <v>6376</v>
      </c>
      <c r="BH448" s="315" t="s">
        <v>6377</v>
      </c>
      <c r="BI448" s="57">
        <v>10</v>
      </c>
      <c r="BJ448" s="57">
        <v>1</v>
      </c>
      <c r="BK448" s="316" t="s">
        <v>5502</v>
      </c>
      <c r="CD448" s="4"/>
      <c r="CE448" s="298"/>
      <c r="CF448" s="373"/>
      <c r="CS448" s="26" t="s">
        <v>6386</v>
      </c>
      <c r="CT448" s="8" t="s">
        <v>6387</v>
      </c>
    </row>
    <row r="449" spans="58:98">
      <c r="BF449" s="313" t="s">
        <v>6388</v>
      </c>
      <c r="BG449" s="314" t="s">
        <v>6376</v>
      </c>
      <c r="BH449" s="315" t="s">
        <v>6377</v>
      </c>
      <c r="BI449" s="57">
        <v>12</v>
      </c>
      <c r="BJ449" s="57">
        <v>1</v>
      </c>
      <c r="BK449" s="316" t="s">
        <v>5493</v>
      </c>
      <c r="CD449" s="4"/>
      <c r="CG449"/>
      <c r="CS449" s="26" t="s">
        <v>6389</v>
      </c>
      <c r="CT449" s="8" t="s">
        <v>6390</v>
      </c>
    </row>
    <row r="450" spans="58:98">
      <c r="BF450" s="313" t="s">
        <v>6391</v>
      </c>
      <c r="BG450" s="314" t="s">
        <v>6376</v>
      </c>
      <c r="BH450" s="315" t="s">
        <v>6377</v>
      </c>
      <c r="BI450" s="57">
        <v>20</v>
      </c>
      <c r="BJ450" s="57">
        <v>1</v>
      </c>
      <c r="BK450" s="316" t="s">
        <v>5541</v>
      </c>
      <c r="CD450" s="4"/>
      <c r="CE450" s="298"/>
      <c r="CF450" s="373"/>
      <c r="CS450" s="26" t="s">
        <v>6392</v>
      </c>
      <c r="CT450" s="8" t="s">
        <v>6393</v>
      </c>
    </row>
    <row r="451" spans="58:98">
      <c r="BF451" s="313" t="s">
        <v>6394</v>
      </c>
      <c r="BG451" s="314" t="s">
        <v>6376</v>
      </c>
      <c r="BH451" s="315" t="s">
        <v>6377</v>
      </c>
      <c r="BI451" s="57">
        <v>25</v>
      </c>
      <c r="BJ451" s="57">
        <v>1</v>
      </c>
      <c r="BK451" s="316" t="s">
        <v>5524</v>
      </c>
      <c r="CD451" s="4"/>
      <c r="CG451"/>
      <c r="CS451" s="26" t="s">
        <v>6395</v>
      </c>
      <c r="CT451" s="8" t="s">
        <v>6396</v>
      </c>
    </row>
    <row r="452" spans="58:98">
      <c r="BF452" s="313" t="s">
        <v>6397</v>
      </c>
      <c r="BG452" s="314" t="s">
        <v>6376</v>
      </c>
      <c r="BH452" s="315" t="s">
        <v>6377</v>
      </c>
      <c r="BI452" s="57">
        <v>50</v>
      </c>
      <c r="BJ452" s="57">
        <v>1</v>
      </c>
      <c r="BK452" s="316" t="s">
        <v>2860</v>
      </c>
      <c r="CD452" s="4"/>
      <c r="CE452" s="298"/>
      <c r="CF452" s="373"/>
      <c r="CS452" s="26" t="s">
        <v>6398</v>
      </c>
      <c r="CT452" s="8" t="s">
        <v>6399</v>
      </c>
    </row>
    <row r="453" spans="58:98">
      <c r="BF453" s="313" t="s">
        <v>6400</v>
      </c>
      <c r="BG453" s="314" t="s">
        <v>6376</v>
      </c>
      <c r="BH453" s="315" t="s">
        <v>6377</v>
      </c>
      <c r="BI453" s="57">
        <v>95</v>
      </c>
      <c r="BJ453" s="57">
        <v>1</v>
      </c>
      <c r="BK453" s="316" t="s">
        <v>6401</v>
      </c>
      <c r="CD453" s="4"/>
      <c r="CG453"/>
      <c r="CS453" s="26" t="s">
        <v>6402</v>
      </c>
      <c r="CT453" s="8" t="s">
        <v>6403</v>
      </c>
    </row>
    <row r="454" spans="58:98">
      <c r="BF454" s="313" t="s">
        <v>6404</v>
      </c>
      <c r="BG454" s="314" t="s">
        <v>6376</v>
      </c>
      <c r="BH454" s="315" t="s">
        <v>6377</v>
      </c>
      <c r="BI454" s="57">
        <v>200</v>
      </c>
      <c r="BJ454" s="57">
        <v>1</v>
      </c>
      <c r="BK454" s="316" t="s">
        <v>6405</v>
      </c>
      <c r="CD454" s="4"/>
      <c r="CE454" s="298"/>
      <c r="CF454" s="373"/>
      <c r="CS454" s="26" t="s">
        <v>6406</v>
      </c>
      <c r="CT454" s="8" t="s">
        <v>6407</v>
      </c>
    </row>
    <row r="455" spans="58:98">
      <c r="BF455" s="313" t="s">
        <v>6408</v>
      </c>
      <c r="BG455" s="314" t="s">
        <v>6376</v>
      </c>
      <c r="BH455" s="315" t="s">
        <v>6377</v>
      </c>
      <c r="BI455" s="57">
        <v>250</v>
      </c>
      <c r="BJ455" s="57">
        <v>1</v>
      </c>
      <c r="BK455" s="316" t="s">
        <v>6409</v>
      </c>
      <c r="CS455" s="26" t="s">
        <v>6410</v>
      </c>
      <c r="CT455" s="8" t="s">
        <v>6411</v>
      </c>
    </row>
    <row r="456" spans="58:98">
      <c r="BF456" s="313" t="s">
        <v>6412</v>
      </c>
      <c r="BG456" s="314" t="s">
        <v>6376</v>
      </c>
      <c r="BH456" s="315" t="s">
        <v>6377</v>
      </c>
      <c r="BI456" s="57">
        <v>500</v>
      </c>
      <c r="BJ456" s="57">
        <v>1</v>
      </c>
      <c r="BK456" s="316" t="s">
        <v>6413</v>
      </c>
      <c r="CS456" s="26" t="s">
        <v>6414</v>
      </c>
      <c r="CT456" s="8" t="s">
        <v>6415</v>
      </c>
    </row>
    <row r="457" spans="58:98">
      <c r="BF457" s="313" t="s">
        <v>6416</v>
      </c>
      <c r="BG457" s="314" t="s">
        <v>6376</v>
      </c>
      <c r="BH457" s="315" t="s">
        <v>6377</v>
      </c>
      <c r="BI457" s="57">
        <v>800</v>
      </c>
      <c r="BJ457" s="57">
        <v>1</v>
      </c>
      <c r="BK457" s="316" t="s">
        <v>6417</v>
      </c>
      <c r="CS457" s="26" t="s">
        <v>6418</v>
      </c>
      <c r="CT457" s="8" t="s">
        <v>6419</v>
      </c>
    </row>
    <row r="458" spans="58:98">
      <c r="BF458" s="313" t="s">
        <v>6420</v>
      </c>
      <c r="BG458" s="314" t="s">
        <v>6376</v>
      </c>
      <c r="BH458" s="315" t="s">
        <v>6377</v>
      </c>
      <c r="BI458" s="57">
        <v>1000</v>
      </c>
      <c r="BJ458" s="57">
        <v>1</v>
      </c>
      <c r="BK458" s="316" t="s">
        <v>3286</v>
      </c>
      <c r="CS458" s="26" t="s">
        <v>6421</v>
      </c>
      <c r="CT458" s="8" t="s">
        <v>6422</v>
      </c>
    </row>
    <row r="459" spans="58:98">
      <c r="BF459" s="313" t="s">
        <v>6423</v>
      </c>
      <c r="BG459" s="314" t="s">
        <v>6376</v>
      </c>
      <c r="BH459" s="315" t="s">
        <v>6377</v>
      </c>
      <c r="BI459" s="57">
        <v>1050</v>
      </c>
      <c r="BJ459" s="57">
        <v>1</v>
      </c>
      <c r="BK459" s="316" t="s">
        <v>5419</v>
      </c>
      <c r="CS459" s="26" t="s">
        <v>6424</v>
      </c>
      <c r="CT459" s="8" t="s">
        <v>6425</v>
      </c>
    </row>
    <row r="460" spans="58:98">
      <c r="BF460" s="313" t="s">
        <v>6426</v>
      </c>
      <c r="BG460" s="314" t="s">
        <v>6427</v>
      </c>
      <c r="BH460" s="314" t="s">
        <v>6428</v>
      </c>
      <c r="BI460" s="57">
        <v>2</v>
      </c>
      <c r="BJ460" s="57">
        <v>1</v>
      </c>
      <c r="BK460" s="316" t="s">
        <v>2844</v>
      </c>
      <c r="CS460" s="26" t="s">
        <v>6429</v>
      </c>
      <c r="CT460" s="8" t="s">
        <v>6430</v>
      </c>
    </row>
    <row r="461" spans="58:98">
      <c r="BF461" s="313" t="s">
        <v>6431</v>
      </c>
      <c r="BG461" s="314" t="s">
        <v>6427</v>
      </c>
      <c r="BH461" s="314" t="s">
        <v>6428</v>
      </c>
      <c r="BI461" s="57">
        <v>2</v>
      </c>
      <c r="BJ461" s="57">
        <v>12</v>
      </c>
      <c r="BK461" s="316" t="s">
        <v>6432</v>
      </c>
      <c r="CS461" s="26" t="s">
        <v>6433</v>
      </c>
      <c r="CT461" s="8" t="s">
        <v>6434</v>
      </c>
    </row>
    <row r="462" spans="58:98">
      <c r="BF462" s="313" t="s">
        <v>6435</v>
      </c>
      <c r="BG462" s="314" t="s">
        <v>6427</v>
      </c>
      <c r="BH462" s="314" t="s">
        <v>6428</v>
      </c>
      <c r="BI462" s="57">
        <v>2</v>
      </c>
      <c r="BJ462" s="57">
        <v>24</v>
      </c>
      <c r="BK462" s="316" t="s">
        <v>6436</v>
      </c>
      <c r="CS462" s="26" t="s">
        <v>6437</v>
      </c>
      <c r="CT462" s="8" t="s">
        <v>6438</v>
      </c>
    </row>
    <row r="463" spans="58:98">
      <c r="BF463" s="313" t="s">
        <v>6439</v>
      </c>
      <c r="BG463" s="314" t="s">
        <v>6440</v>
      </c>
      <c r="BH463" s="315" t="s">
        <v>6428</v>
      </c>
      <c r="BI463" s="57">
        <v>4</v>
      </c>
      <c r="BJ463" s="57">
        <v>1</v>
      </c>
      <c r="BK463" s="316" t="s">
        <v>6441</v>
      </c>
      <c r="CS463" s="26" t="s">
        <v>6442</v>
      </c>
      <c r="CT463" s="8" t="s">
        <v>6443</v>
      </c>
    </row>
    <row r="464" spans="58:98">
      <c r="BF464" s="313" t="s">
        <v>6444</v>
      </c>
      <c r="BG464" s="314" t="s">
        <v>6445</v>
      </c>
      <c r="BH464" s="314" t="s">
        <v>6428</v>
      </c>
      <c r="BI464" s="57">
        <v>4</v>
      </c>
      <c r="BJ464" s="57">
        <v>1</v>
      </c>
      <c r="BK464" s="316" t="s">
        <v>6446</v>
      </c>
      <c r="CS464" s="26" t="s">
        <v>6447</v>
      </c>
      <c r="CT464" s="8" t="s">
        <v>6448</v>
      </c>
    </row>
    <row r="465" spans="58:98">
      <c r="BF465" s="313" t="s">
        <v>6449</v>
      </c>
      <c r="BG465" s="314" t="s">
        <v>6445</v>
      </c>
      <c r="BH465" s="314" t="s">
        <v>6428</v>
      </c>
      <c r="BI465" s="57">
        <v>4</v>
      </c>
      <c r="BJ465" s="57">
        <v>6</v>
      </c>
      <c r="BK465" s="316" t="s">
        <v>6450</v>
      </c>
      <c r="CS465" s="26" t="s">
        <v>6451</v>
      </c>
      <c r="CT465" s="8" t="s">
        <v>6452</v>
      </c>
    </row>
    <row r="466" spans="58:98">
      <c r="BF466" s="313" t="s">
        <v>6453</v>
      </c>
      <c r="BG466" s="314" t="s">
        <v>6454</v>
      </c>
      <c r="BH466" s="315" t="s">
        <v>6428</v>
      </c>
      <c r="BI466" s="57">
        <v>5</v>
      </c>
      <c r="BJ466" s="57">
        <v>1</v>
      </c>
      <c r="BK466" s="316" t="s">
        <v>6455</v>
      </c>
      <c r="CS466" s="26" t="s">
        <v>6456</v>
      </c>
      <c r="CT466" s="8" t="s">
        <v>6457</v>
      </c>
    </row>
    <row r="467" spans="58:98">
      <c r="BF467" s="313" t="s">
        <v>6458</v>
      </c>
      <c r="BG467" s="314" t="s">
        <v>6459</v>
      </c>
      <c r="BH467" s="314" t="s">
        <v>6428</v>
      </c>
      <c r="BI467" s="57">
        <v>5</v>
      </c>
      <c r="BJ467" s="57">
        <v>1</v>
      </c>
      <c r="BK467" s="316" t="s">
        <v>1041</v>
      </c>
      <c r="CS467" s="26" t="s">
        <v>6460</v>
      </c>
      <c r="CT467" s="8" t="s">
        <v>6461</v>
      </c>
    </row>
    <row r="468" spans="58:98">
      <c r="BF468" s="313" t="s">
        <v>6462</v>
      </c>
      <c r="BG468" s="314" t="s">
        <v>6463</v>
      </c>
      <c r="BH468" s="315" t="s">
        <v>6428</v>
      </c>
      <c r="BI468" s="57">
        <v>6</v>
      </c>
      <c r="BJ468" s="57">
        <v>1</v>
      </c>
      <c r="BK468" s="316" t="s">
        <v>6464</v>
      </c>
      <c r="CS468" s="26" t="s">
        <v>6465</v>
      </c>
      <c r="CT468" s="8" t="s">
        <v>6466</v>
      </c>
    </row>
    <row r="469" spans="58:98">
      <c r="BF469" s="313" t="s">
        <v>6467</v>
      </c>
      <c r="BG469" s="314" t="s">
        <v>6468</v>
      </c>
      <c r="BH469" s="315" t="s">
        <v>6428</v>
      </c>
      <c r="BI469" s="57">
        <v>6</v>
      </c>
      <c r="BJ469" s="57">
        <v>1</v>
      </c>
      <c r="BK469" s="316" t="s">
        <v>6469</v>
      </c>
      <c r="CS469" s="26" t="s">
        <v>6470</v>
      </c>
      <c r="CT469" s="8" t="s">
        <v>6471</v>
      </c>
    </row>
    <row r="470" spans="58:98">
      <c r="BF470" s="313" t="s">
        <v>6472</v>
      </c>
      <c r="BG470" s="314" t="s">
        <v>6473</v>
      </c>
      <c r="BH470" s="314" t="s">
        <v>6428</v>
      </c>
      <c r="BI470" s="57">
        <v>9</v>
      </c>
      <c r="BJ470" s="57">
        <v>1</v>
      </c>
      <c r="BK470" s="316" t="s">
        <v>1024</v>
      </c>
      <c r="CS470" s="26" t="s">
        <v>6474</v>
      </c>
      <c r="CT470" s="8" t="s">
        <v>6475</v>
      </c>
    </row>
    <row r="471" spans="58:98">
      <c r="BF471" s="313" t="s">
        <v>6476</v>
      </c>
      <c r="BG471" s="314" t="s">
        <v>6473</v>
      </c>
      <c r="BH471" s="315" t="s">
        <v>6428</v>
      </c>
      <c r="BI471" s="57">
        <v>9</v>
      </c>
      <c r="BJ471" s="57">
        <v>6</v>
      </c>
      <c r="BK471" s="316" t="s">
        <v>3702</v>
      </c>
      <c r="CS471" s="26" t="s">
        <v>6477</v>
      </c>
      <c r="CT471" s="8" t="s">
        <v>6478</v>
      </c>
    </row>
    <row r="472" spans="58:98">
      <c r="BF472" s="313" t="s">
        <v>6479</v>
      </c>
      <c r="BG472" s="314" t="s">
        <v>6473</v>
      </c>
      <c r="BH472" s="315" t="s">
        <v>6428</v>
      </c>
      <c r="BI472" s="57">
        <v>9</v>
      </c>
      <c r="BJ472" s="57">
        <v>12</v>
      </c>
      <c r="BK472" s="316" t="s">
        <v>5194</v>
      </c>
      <c r="CS472" s="26" t="s">
        <v>6480</v>
      </c>
      <c r="CT472" s="8" t="s">
        <v>6481</v>
      </c>
    </row>
    <row r="473" spans="58:98">
      <c r="BF473" s="313" t="s">
        <v>6482</v>
      </c>
      <c r="BG473" s="314" t="s">
        <v>6473</v>
      </c>
      <c r="BH473" s="315" t="s">
        <v>6428</v>
      </c>
      <c r="BI473" s="57">
        <v>9</v>
      </c>
      <c r="BJ473" s="57">
        <v>24</v>
      </c>
      <c r="BK473" s="316" t="s">
        <v>3186</v>
      </c>
      <c r="CS473" s="26" t="s">
        <v>6483</v>
      </c>
      <c r="CT473" s="8" t="s">
        <v>6484</v>
      </c>
    </row>
    <row r="474" spans="58:98">
      <c r="BF474" s="313" t="s">
        <v>6485</v>
      </c>
      <c r="BG474" s="314" t="s">
        <v>6486</v>
      </c>
      <c r="BH474" s="314" t="s">
        <v>6428</v>
      </c>
      <c r="BI474" s="57">
        <v>10</v>
      </c>
      <c r="BJ474" s="57">
        <v>1</v>
      </c>
      <c r="BK474" s="316" t="s">
        <v>378</v>
      </c>
      <c r="CS474" s="26" t="s">
        <v>6487</v>
      </c>
      <c r="CT474" s="8" t="s">
        <v>6488</v>
      </c>
    </row>
    <row r="475" spans="58:98">
      <c r="BF475" s="313" t="s">
        <v>6489</v>
      </c>
      <c r="BG475" s="314" t="s">
        <v>6486</v>
      </c>
      <c r="BH475" s="314" t="s">
        <v>6428</v>
      </c>
      <c r="BI475" s="57">
        <v>10</v>
      </c>
      <c r="BJ475" s="57">
        <v>6</v>
      </c>
      <c r="BK475" s="316" t="s">
        <v>3614</v>
      </c>
      <c r="CS475" s="26" t="s">
        <v>6490</v>
      </c>
      <c r="CT475" s="8" t="s">
        <v>6491</v>
      </c>
    </row>
    <row r="476" spans="58:98">
      <c r="BF476" s="313" t="s">
        <v>6492</v>
      </c>
      <c r="BG476" s="314" t="s">
        <v>6493</v>
      </c>
      <c r="BH476" s="314" t="s">
        <v>6428</v>
      </c>
      <c r="BI476" s="57">
        <v>11</v>
      </c>
      <c r="BJ476" s="57">
        <v>1</v>
      </c>
      <c r="BK476" s="316" t="s">
        <v>6494</v>
      </c>
      <c r="CS476" s="26" t="s">
        <v>6495</v>
      </c>
      <c r="CT476" s="8" t="s">
        <v>6496</v>
      </c>
    </row>
    <row r="477" spans="58:98">
      <c r="BF477" s="313" t="s">
        <v>6497</v>
      </c>
      <c r="BG477" s="314" t="s">
        <v>6493</v>
      </c>
      <c r="BH477" s="314" t="s">
        <v>6428</v>
      </c>
      <c r="BI477" s="57">
        <v>11</v>
      </c>
      <c r="BJ477" s="57">
        <v>3</v>
      </c>
      <c r="BK477" s="316" t="s">
        <v>4383</v>
      </c>
      <c r="CS477" s="26" t="s">
        <v>6498</v>
      </c>
      <c r="CT477" s="8" t="s">
        <v>6499</v>
      </c>
    </row>
    <row r="478" spans="58:98">
      <c r="BF478" s="313" t="s">
        <v>6500</v>
      </c>
      <c r="BG478" s="314" t="s">
        <v>6493</v>
      </c>
      <c r="BH478" s="314" t="s">
        <v>6428</v>
      </c>
      <c r="BI478" s="57">
        <v>11</v>
      </c>
      <c r="BJ478" s="57">
        <v>12</v>
      </c>
      <c r="BK478" s="316" t="s">
        <v>3427</v>
      </c>
      <c r="CS478" s="26" t="s">
        <v>6501</v>
      </c>
      <c r="CT478" s="8" t="s">
        <v>6502</v>
      </c>
    </row>
    <row r="479" spans="58:98">
      <c r="BF479" s="313" t="s">
        <v>6503</v>
      </c>
      <c r="BG479" s="314" t="s">
        <v>6504</v>
      </c>
      <c r="BH479" s="314" t="s">
        <v>6428</v>
      </c>
      <c r="BI479" s="57">
        <v>18</v>
      </c>
      <c r="BJ479" s="57">
        <v>1</v>
      </c>
      <c r="BK479" s="316" t="s">
        <v>3755</v>
      </c>
      <c r="CS479" s="26" t="s">
        <v>6505</v>
      </c>
      <c r="CT479" s="8" t="s">
        <v>6506</v>
      </c>
    </row>
    <row r="480" spans="58:98">
      <c r="BF480" s="313" t="s">
        <v>6507</v>
      </c>
      <c r="BG480" s="314" t="s">
        <v>6504</v>
      </c>
      <c r="BH480" s="314" t="s">
        <v>6428</v>
      </c>
      <c r="BI480" s="57">
        <v>18</v>
      </c>
      <c r="BJ480" s="57">
        <v>6</v>
      </c>
      <c r="BK480" s="316" t="s">
        <v>3012</v>
      </c>
      <c r="CS480" s="26" t="s">
        <v>6508</v>
      </c>
      <c r="CT480" s="8" t="s">
        <v>6509</v>
      </c>
    </row>
    <row r="481" spans="58:98">
      <c r="BF481" s="313" t="s">
        <v>6510</v>
      </c>
      <c r="BG481" s="314" t="s">
        <v>6511</v>
      </c>
      <c r="BH481" s="314" t="s">
        <v>6428</v>
      </c>
      <c r="BI481" s="57">
        <v>22</v>
      </c>
      <c r="BJ481" s="57">
        <v>1</v>
      </c>
      <c r="BK481" s="316" t="s">
        <v>6512</v>
      </c>
      <c r="CS481" s="26" t="s">
        <v>6513</v>
      </c>
      <c r="CT481" s="8" t="s">
        <v>6514</v>
      </c>
    </row>
    <row r="482" spans="58:98">
      <c r="BF482" s="313" t="s">
        <v>6515</v>
      </c>
      <c r="BG482" s="314" t="s">
        <v>6516</v>
      </c>
      <c r="BH482" s="314" t="s">
        <v>6428</v>
      </c>
      <c r="BI482" s="57">
        <v>36</v>
      </c>
      <c r="BJ482" s="57">
        <v>24</v>
      </c>
      <c r="BK482" s="316" t="s">
        <v>6517</v>
      </c>
      <c r="CS482" s="26" t="s">
        <v>6518</v>
      </c>
      <c r="CT482" s="8" t="s">
        <v>6519</v>
      </c>
    </row>
    <row r="483" spans="58:98">
      <c r="BF483" s="313" t="s">
        <v>6520</v>
      </c>
      <c r="BG483" s="314" t="s">
        <v>6521</v>
      </c>
      <c r="BH483" s="315" t="s">
        <v>6522</v>
      </c>
      <c r="BI483" s="57">
        <v>1</v>
      </c>
      <c r="BJ483" s="57">
        <v>500</v>
      </c>
      <c r="BK483" s="316" t="s">
        <v>6523</v>
      </c>
      <c r="CS483" s="26" t="s">
        <v>6513</v>
      </c>
      <c r="CT483" s="8" t="s">
        <v>6524</v>
      </c>
    </row>
    <row r="484" spans="58:98">
      <c r="BF484" s="313" t="s">
        <v>6525</v>
      </c>
      <c r="BG484" s="314" t="s">
        <v>6526</v>
      </c>
      <c r="BH484" s="315" t="s">
        <v>6522</v>
      </c>
      <c r="BI484" s="57">
        <v>4</v>
      </c>
      <c r="BJ484" s="57">
        <v>500</v>
      </c>
      <c r="BK484" s="316" t="s">
        <v>6527</v>
      </c>
      <c r="CS484" s="26" t="s">
        <v>6528</v>
      </c>
      <c r="CT484" s="8" t="s">
        <v>6529</v>
      </c>
    </row>
    <row r="485" spans="58:98">
      <c r="BF485" s="313" t="s">
        <v>6530</v>
      </c>
      <c r="BG485" s="314" t="s">
        <v>6531</v>
      </c>
      <c r="BH485" s="315" t="s">
        <v>6522</v>
      </c>
      <c r="BI485" s="57">
        <v>22</v>
      </c>
      <c r="BJ485" s="57">
        <v>100</v>
      </c>
      <c r="BK485" s="316" t="s">
        <v>6532</v>
      </c>
      <c r="CS485" s="26" t="s">
        <v>6533</v>
      </c>
      <c r="CT485" s="8" t="s">
        <v>6534</v>
      </c>
    </row>
    <row r="486" spans="58:98">
      <c r="BF486" s="313" t="s">
        <v>6535</v>
      </c>
      <c r="BG486" s="314" t="s">
        <v>6536</v>
      </c>
      <c r="BH486" s="315" t="s">
        <v>6522</v>
      </c>
      <c r="BI486" s="57">
        <v>30</v>
      </c>
      <c r="BJ486" s="57">
        <v>54</v>
      </c>
      <c r="BK486" s="316" t="s">
        <v>6537</v>
      </c>
      <c r="CS486" s="26" t="s">
        <v>6538</v>
      </c>
      <c r="CT486" s="8" t="s">
        <v>6539</v>
      </c>
    </row>
    <row r="487" spans="58:98">
      <c r="BF487" s="313" t="s">
        <v>6540</v>
      </c>
      <c r="BG487" s="314" t="s">
        <v>6541</v>
      </c>
      <c r="BH487" s="315" t="s">
        <v>6522</v>
      </c>
      <c r="BI487" s="57">
        <v>35</v>
      </c>
      <c r="BJ487" s="57">
        <v>24</v>
      </c>
      <c r="BK487" s="316" t="s">
        <v>6542</v>
      </c>
      <c r="CS487" s="26" t="s">
        <v>6543</v>
      </c>
      <c r="CT487" s="8" t="s">
        <v>6544</v>
      </c>
    </row>
    <row r="488" spans="58:98">
      <c r="BF488" s="313" t="s">
        <v>6545</v>
      </c>
      <c r="BG488" s="314" t="s">
        <v>6546</v>
      </c>
      <c r="BH488" s="315" t="s">
        <v>6522</v>
      </c>
      <c r="BI488" s="57">
        <v>40</v>
      </c>
      <c r="BJ488" s="57">
        <v>54</v>
      </c>
      <c r="BK488" s="316" t="s">
        <v>6547</v>
      </c>
      <c r="CS488" s="26" t="s">
        <v>6548</v>
      </c>
      <c r="CT488" s="8" t="s">
        <v>6549</v>
      </c>
    </row>
    <row r="489" spans="58:98">
      <c r="BF489" s="313" t="s">
        <v>6550</v>
      </c>
      <c r="BG489" s="314" t="s">
        <v>6551</v>
      </c>
      <c r="BH489" s="315" t="s">
        <v>6522</v>
      </c>
      <c r="BI489" s="57">
        <v>45</v>
      </c>
      <c r="BJ489" s="57">
        <v>25</v>
      </c>
      <c r="BK489" s="316" t="s">
        <v>6552</v>
      </c>
      <c r="CS489" s="26" t="s">
        <v>6553</v>
      </c>
      <c r="CT489" s="8" t="s">
        <v>6554</v>
      </c>
    </row>
    <row r="490" spans="58:98">
      <c r="BF490" s="313" t="s">
        <v>6555</v>
      </c>
      <c r="BG490" s="314" t="s">
        <v>6556</v>
      </c>
      <c r="BH490" s="315" t="s">
        <v>6522</v>
      </c>
      <c r="BI490" s="57">
        <v>50</v>
      </c>
      <c r="BJ490" s="57">
        <v>45</v>
      </c>
      <c r="BK490" s="316" t="s">
        <v>6557</v>
      </c>
      <c r="CS490" s="26" t="s">
        <v>6558</v>
      </c>
      <c r="CT490" s="8" t="s">
        <v>6559</v>
      </c>
    </row>
    <row r="491" spans="58:98">
      <c r="BF491" s="313" t="s">
        <v>6560</v>
      </c>
      <c r="BG491" s="314" t="s">
        <v>6561</v>
      </c>
      <c r="BH491" s="315" t="s">
        <v>6522</v>
      </c>
      <c r="BI491" s="57">
        <v>60</v>
      </c>
      <c r="BJ491" s="57">
        <v>20</v>
      </c>
      <c r="BK491" s="316" t="s">
        <v>6562</v>
      </c>
      <c r="CS491" s="26" t="s">
        <v>6563</v>
      </c>
      <c r="CT491" s="8" t="s">
        <v>6564</v>
      </c>
    </row>
    <row r="492" spans="58:98">
      <c r="BF492" s="313" t="s">
        <v>6565</v>
      </c>
      <c r="BG492" s="314" t="s">
        <v>6561</v>
      </c>
      <c r="BH492" s="315" t="s">
        <v>6522</v>
      </c>
      <c r="BI492" s="57">
        <v>60</v>
      </c>
      <c r="BJ492" s="57">
        <v>45</v>
      </c>
      <c r="BK492" s="316" t="s">
        <v>6566</v>
      </c>
      <c r="CS492" s="26" t="s">
        <v>6567</v>
      </c>
      <c r="CT492" s="8" t="s">
        <v>6568</v>
      </c>
    </row>
    <row r="493" spans="58:98">
      <c r="BF493" s="313" t="s">
        <v>6569</v>
      </c>
      <c r="BG493" s="314" t="s">
        <v>6570</v>
      </c>
      <c r="BH493" s="315" t="s">
        <v>6522</v>
      </c>
      <c r="BI493" s="57">
        <v>100</v>
      </c>
      <c r="BJ493" s="57">
        <v>6</v>
      </c>
      <c r="BK493" s="316" t="s">
        <v>6571</v>
      </c>
      <c r="CS493" s="26" t="s">
        <v>6572</v>
      </c>
      <c r="CT493" s="8" t="s">
        <v>6573</v>
      </c>
    </row>
    <row r="494" spans="58:98">
      <c r="BF494" s="313" t="s">
        <v>6574</v>
      </c>
      <c r="BG494" s="314" t="s">
        <v>6575</v>
      </c>
      <c r="BH494" s="315" t="s">
        <v>6522</v>
      </c>
      <c r="BI494" s="57">
        <v>170</v>
      </c>
      <c r="BJ494" s="57">
        <v>22</v>
      </c>
      <c r="BK494" s="316" t="s">
        <v>6576</v>
      </c>
      <c r="CS494" s="26" t="s">
        <v>6577</v>
      </c>
      <c r="CT494" s="8" t="s">
        <v>6578</v>
      </c>
    </row>
    <row r="495" spans="58:98">
      <c r="BF495" s="313" t="s">
        <v>6579</v>
      </c>
      <c r="BG495" s="314" t="s">
        <v>6580</v>
      </c>
      <c r="BH495" s="315" t="s">
        <v>6522</v>
      </c>
      <c r="BI495" s="57">
        <v>250</v>
      </c>
      <c r="BJ495" s="57">
        <v>12</v>
      </c>
      <c r="BK495" s="316" t="s">
        <v>6581</v>
      </c>
      <c r="CS495" s="26" t="s">
        <v>6582</v>
      </c>
      <c r="CT495" s="8" t="s">
        <v>6583</v>
      </c>
    </row>
    <row r="496" spans="58:98">
      <c r="BF496" s="313" t="s">
        <v>6584</v>
      </c>
      <c r="BG496" s="314" t="s">
        <v>6585</v>
      </c>
      <c r="BH496" s="315" t="s">
        <v>6522</v>
      </c>
      <c r="BI496" s="57">
        <v>300</v>
      </c>
      <c r="BJ496" s="57">
        <v>10</v>
      </c>
      <c r="BK496" s="316" t="s">
        <v>6586</v>
      </c>
      <c r="CS496" s="26" t="s">
        <v>6587</v>
      </c>
      <c r="CT496" s="8" t="s">
        <v>6588</v>
      </c>
    </row>
    <row r="497" spans="58:98">
      <c r="BF497" s="313" t="s">
        <v>6589</v>
      </c>
      <c r="BG497" s="314" t="s">
        <v>6590</v>
      </c>
      <c r="BH497" s="315" t="s">
        <v>6522</v>
      </c>
      <c r="BI497" s="57">
        <v>460</v>
      </c>
      <c r="BJ497" s="57">
        <v>10</v>
      </c>
      <c r="BK497" s="316" t="s">
        <v>6591</v>
      </c>
      <c r="CS497" s="26" t="s">
        <v>6592</v>
      </c>
      <c r="CT497" s="8" t="s">
        <v>6593</v>
      </c>
    </row>
    <row r="498" spans="58:98">
      <c r="BF498" s="313" t="s">
        <v>6594</v>
      </c>
      <c r="BG498" s="314" t="s">
        <v>6595</v>
      </c>
      <c r="BH498" s="315" t="s">
        <v>6522</v>
      </c>
      <c r="BI498" s="57">
        <v>750</v>
      </c>
      <c r="BJ498" s="57">
        <v>6</v>
      </c>
      <c r="BK498" s="316" t="s">
        <v>6596</v>
      </c>
      <c r="CS498" s="26" t="s">
        <v>6597</v>
      </c>
      <c r="CT498" s="8" t="s">
        <v>6598</v>
      </c>
    </row>
    <row r="499" spans="58:98">
      <c r="BF499" s="313" t="s">
        <v>6599</v>
      </c>
      <c r="BG499" s="314" t="s">
        <v>6600</v>
      </c>
      <c r="BH499" s="315" t="s">
        <v>6601</v>
      </c>
      <c r="BI499" s="57">
        <v>1</v>
      </c>
      <c r="BJ499" s="57">
        <v>4</v>
      </c>
      <c r="BK499" s="316" t="s">
        <v>6602</v>
      </c>
      <c r="CS499" s="26" t="s">
        <v>6603</v>
      </c>
      <c r="CT499" s="8" t="s">
        <v>6604</v>
      </c>
    </row>
    <row r="500" spans="58:98">
      <c r="BF500" s="313" t="s">
        <v>6605</v>
      </c>
      <c r="BG500" s="314" t="s">
        <v>6606</v>
      </c>
      <c r="BH500" s="315" t="s">
        <v>6601</v>
      </c>
      <c r="BI500" s="57">
        <v>1</v>
      </c>
      <c r="BJ500" s="57">
        <v>6</v>
      </c>
      <c r="BK500" s="316" t="s">
        <v>6607</v>
      </c>
      <c r="CS500" s="26" t="s">
        <v>6608</v>
      </c>
      <c r="CT500" s="8" t="s">
        <v>6609</v>
      </c>
    </row>
    <row r="501" spans="58:98">
      <c r="BF501" s="313" t="s">
        <v>6610</v>
      </c>
      <c r="BG501" s="314" t="s">
        <v>6606</v>
      </c>
      <c r="BH501" s="315" t="s">
        <v>6601</v>
      </c>
      <c r="BI501" s="57">
        <v>1</v>
      </c>
      <c r="BJ501" s="57">
        <v>15</v>
      </c>
      <c r="BK501" s="316" t="s">
        <v>3893</v>
      </c>
      <c r="CS501" s="26" t="s">
        <v>6611</v>
      </c>
      <c r="CT501" s="8" t="s">
        <v>6612</v>
      </c>
    </row>
    <row r="502" spans="58:98">
      <c r="BF502" s="313" t="s">
        <v>6613</v>
      </c>
      <c r="BG502" s="314" t="s">
        <v>6614</v>
      </c>
      <c r="BH502" s="315" t="s">
        <v>6601</v>
      </c>
      <c r="BI502" s="57">
        <v>2</v>
      </c>
      <c r="BJ502" s="57">
        <v>4</v>
      </c>
      <c r="BK502" s="316" t="s">
        <v>6615</v>
      </c>
      <c r="CS502" s="26" t="s">
        <v>6616</v>
      </c>
      <c r="CT502" s="8" t="s">
        <v>6617</v>
      </c>
    </row>
    <row r="503" spans="58:98">
      <c r="BF503" s="313" t="s">
        <v>6618</v>
      </c>
      <c r="BG503" s="314" t="s">
        <v>6619</v>
      </c>
      <c r="BH503" s="315" t="s">
        <v>6601</v>
      </c>
      <c r="BI503" s="57">
        <v>6</v>
      </c>
      <c r="BJ503" s="57">
        <v>2</v>
      </c>
      <c r="BK503" s="316" t="s">
        <v>6620</v>
      </c>
      <c r="CS503" s="26" t="s">
        <v>6621</v>
      </c>
      <c r="CT503" s="8" t="s">
        <v>6622</v>
      </c>
    </row>
    <row r="504" spans="58:98">
      <c r="BF504" s="313" t="s">
        <v>6623</v>
      </c>
      <c r="BG504" s="314" t="s">
        <v>6624</v>
      </c>
      <c r="BH504" s="315" t="s">
        <v>6625</v>
      </c>
      <c r="BI504" s="57">
        <v>40</v>
      </c>
      <c r="BJ504" s="57">
        <v>6</v>
      </c>
      <c r="BK504" s="316" t="s">
        <v>6626</v>
      </c>
      <c r="CS504" s="26" t="s">
        <v>6627</v>
      </c>
      <c r="CT504" s="8" t="s">
        <v>6628</v>
      </c>
    </row>
    <row r="505" spans="58:98">
      <c r="BF505" s="313" t="s">
        <v>6629</v>
      </c>
      <c r="BG505" s="314" t="s">
        <v>6630</v>
      </c>
      <c r="BH505" s="315" t="s">
        <v>129</v>
      </c>
      <c r="BI505" s="57">
        <v>1</v>
      </c>
      <c r="BJ505" s="57"/>
      <c r="BK505" s="316" t="s">
        <v>6631</v>
      </c>
      <c r="CS505" s="26" t="s">
        <v>6632</v>
      </c>
      <c r="CT505" s="8" t="s">
        <v>6633</v>
      </c>
    </row>
    <row r="506" spans="58:98">
      <c r="BF506" s="313" t="s">
        <v>6634</v>
      </c>
      <c r="BG506" s="314" t="s">
        <v>6630</v>
      </c>
      <c r="BH506" s="315" t="s">
        <v>129</v>
      </c>
      <c r="BI506" s="57">
        <v>1</v>
      </c>
      <c r="BJ506" s="57"/>
      <c r="BK506" s="316" t="s">
        <v>6635</v>
      </c>
      <c r="CS506" s="26" t="s">
        <v>6636</v>
      </c>
      <c r="CT506" s="8" t="s">
        <v>6637</v>
      </c>
    </row>
    <row r="507" spans="58:98">
      <c r="BF507" s="313" t="s">
        <v>6638</v>
      </c>
      <c r="BG507" s="314" t="s">
        <v>6639</v>
      </c>
      <c r="BH507" s="315" t="s">
        <v>129</v>
      </c>
      <c r="BI507" s="57">
        <v>2</v>
      </c>
      <c r="BJ507" s="57"/>
      <c r="BK507" s="316" t="s">
        <v>6640</v>
      </c>
      <c r="CS507" s="26" t="s">
        <v>6641</v>
      </c>
      <c r="CT507" s="8" t="s">
        <v>6642</v>
      </c>
    </row>
    <row r="508" spans="58:98">
      <c r="BF508" s="313" t="s">
        <v>6643</v>
      </c>
      <c r="BG508" s="314" t="s">
        <v>2479</v>
      </c>
      <c r="BH508" s="315" t="s">
        <v>129</v>
      </c>
      <c r="BI508" s="57">
        <v>5</v>
      </c>
      <c r="BJ508" s="57"/>
      <c r="BK508" s="316" t="s">
        <v>6644</v>
      </c>
      <c r="CS508" s="26" t="s">
        <v>6645</v>
      </c>
      <c r="CT508" s="8" t="s">
        <v>6646</v>
      </c>
    </row>
    <row r="509" spans="58:98">
      <c r="BF509" s="313" t="s">
        <v>6647</v>
      </c>
      <c r="BG509" s="314" t="s">
        <v>6648</v>
      </c>
      <c r="BH509" s="315" t="s">
        <v>129</v>
      </c>
      <c r="BI509" s="57">
        <v>6</v>
      </c>
      <c r="BJ509" s="57"/>
      <c r="BK509" s="316" t="s">
        <v>6649</v>
      </c>
      <c r="CS509" s="26" t="s">
        <v>6650</v>
      </c>
      <c r="CT509" s="8" t="s">
        <v>6651</v>
      </c>
    </row>
    <row r="510" spans="58:98">
      <c r="BF510" s="313" t="s">
        <v>6652</v>
      </c>
      <c r="BG510" s="314" t="s">
        <v>6648</v>
      </c>
      <c r="BH510" s="315" t="s">
        <v>129</v>
      </c>
      <c r="BI510" s="57">
        <v>6</v>
      </c>
      <c r="BJ510" s="57"/>
      <c r="BK510" s="316" t="s">
        <v>6653</v>
      </c>
      <c r="CS510" s="26" t="s">
        <v>6654</v>
      </c>
      <c r="CT510" s="8" t="s">
        <v>6655</v>
      </c>
    </row>
    <row r="511" spans="58:98">
      <c r="BF511" s="313" t="s">
        <v>6656</v>
      </c>
      <c r="BG511" s="314" t="s">
        <v>6657</v>
      </c>
      <c r="BH511" s="315" t="s">
        <v>129</v>
      </c>
      <c r="BI511" s="57">
        <v>12</v>
      </c>
      <c r="BJ511" s="57"/>
      <c r="BK511" s="316" t="s">
        <v>6658</v>
      </c>
      <c r="CS511" s="26" t="s">
        <v>6659</v>
      </c>
      <c r="CT511" s="8" t="s">
        <v>6660</v>
      </c>
    </row>
    <row r="512" spans="58:98">
      <c r="BF512" s="313" t="s">
        <v>6661</v>
      </c>
      <c r="BG512" s="314" t="s">
        <v>6662</v>
      </c>
      <c r="BH512" s="315" t="s">
        <v>129</v>
      </c>
      <c r="BI512" s="57">
        <v>18</v>
      </c>
      <c r="BJ512" s="57"/>
      <c r="BK512" s="316" t="s">
        <v>2097</v>
      </c>
      <c r="CS512" s="26" t="s">
        <v>6663</v>
      </c>
      <c r="CT512" s="8" t="s">
        <v>6664</v>
      </c>
    </row>
    <row r="513" spans="58:98">
      <c r="BF513" s="313" t="s">
        <v>6665</v>
      </c>
      <c r="BG513" s="314" t="s">
        <v>6666</v>
      </c>
      <c r="BH513" s="315" t="s">
        <v>129</v>
      </c>
      <c r="BI513" s="57">
        <v>32</v>
      </c>
      <c r="BJ513" s="57"/>
      <c r="BK513" s="316" t="s">
        <v>6667</v>
      </c>
      <c r="CS513" s="26" t="s">
        <v>6668</v>
      </c>
      <c r="CT513" s="8" t="s">
        <v>6669</v>
      </c>
    </row>
    <row r="514" spans="58:98">
      <c r="BF514" s="313" t="s">
        <v>6670</v>
      </c>
      <c r="BG514" s="314" t="s">
        <v>6441</v>
      </c>
      <c r="BH514" s="315" t="s">
        <v>129</v>
      </c>
      <c r="BI514" s="57">
        <v>76</v>
      </c>
      <c r="BJ514" s="57"/>
      <c r="BK514" s="316" t="s">
        <v>6671</v>
      </c>
      <c r="CS514" s="26" t="s">
        <v>6672</v>
      </c>
      <c r="CT514" s="8" t="s">
        <v>6673</v>
      </c>
    </row>
    <row r="515" spans="58:98">
      <c r="BF515" s="313" t="s">
        <v>6674</v>
      </c>
      <c r="BG515" s="314" t="s">
        <v>6092</v>
      </c>
      <c r="BH515" s="315" t="s">
        <v>129</v>
      </c>
      <c r="BI515" s="57">
        <v>100</v>
      </c>
      <c r="BJ515" s="57"/>
      <c r="BK515" s="316" t="s">
        <v>6675</v>
      </c>
      <c r="CS515" s="26" t="s">
        <v>6676</v>
      </c>
      <c r="CT515" s="8" t="s">
        <v>6677</v>
      </c>
    </row>
    <row r="516" spans="58:98">
      <c r="BF516" s="313" t="s">
        <v>6678</v>
      </c>
      <c r="BG516" s="314" t="s">
        <v>6679</v>
      </c>
      <c r="BH516" s="315" t="s">
        <v>129</v>
      </c>
      <c r="BI516" s="57">
        <v>400</v>
      </c>
      <c r="BJ516" s="57"/>
      <c r="BK516" s="316" t="s">
        <v>6680</v>
      </c>
      <c r="CS516" s="26" t="s">
        <v>6681</v>
      </c>
      <c r="CT516" s="8" t="s">
        <v>6682</v>
      </c>
    </row>
    <row r="517" spans="58:98">
      <c r="BF517" s="313" t="s">
        <v>6683</v>
      </c>
      <c r="BG517" s="314" t="s">
        <v>6683</v>
      </c>
      <c r="BH517" s="315" t="s">
        <v>129</v>
      </c>
      <c r="BI517" s="57" t="s">
        <v>6683</v>
      </c>
      <c r="BJ517" s="57"/>
      <c r="BK517" s="316" t="s">
        <v>4314</v>
      </c>
      <c r="CS517" s="26" t="s">
        <v>6684</v>
      </c>
      <c r="CT517" s="8" t="s">
        <v>6685</v>
      </c>
    </row>
    <row r="518" spans="58:98">
      <c r="BF518" s="313" t="s">
        <v>6686</v>
      </c>
      <c r="BG518" s="314" t="s">
        <v>6686</v>
      </c>
      <c r="BH518" s="315" t="s">
        <v>129</v>
      </c>
      <c r="BI518" s="57" t="s">
        <v>6686</v>
      </c>
      <c r="BJ518" s="57"/>
      <c r="BK518" s="316" t="s">
        <v>4846</v>
      </c>
      <c r="CS518" s="26" t="s">
        <v>6687</v>
      </c>
      <c r="CT518" s="8" t="s">
        <v>6688</v>
      </c>
    </row>
    <row r="519" spans="58:98">
      <c r="BF519" s="313" t="s">
        <v>6689</v>
      </c>
      <c r="BG519" s="314" t="s">
        <v>6689</v>
      </c>
      <c r="BH519" s="315" t="s">
        <v>129</v>
      </c>
      <c r="BI519" s="57" t="s">
        <v>6689</v>
      </c>
      <c r="BJ519" s="57"/>
      <c r="BK519" s="316" t="s">
        <v>1062</v>
      </c>
      <c r="CS519" s="26" t="s">
        <v>6690</v>
      </c>
      <c r="CT519" s="8" t="s">
        <v>6691</v>
      </c>
    </row>
    <row r="520" spans="58:98">
      <c r="BF520" s="313" t="s">
        <v>6692</v>
      </c>
      <c r="BG520" s="314" t="s">
        <v>6693</v>
      </c>
      <c r="BH520" s="315" t="s">
        <v>129</v>
      </c>
      <c r="BI520" s="57" t="s">
        <v>6693</v>
      </c>
      <c r="BJ520" s="57"/>
      <c r="BK520" s="316" t="s">
        <v>441</v>
      </c>
      <c r="CS520" s="26" t="s">
        <v>6694</v>
      </c>
      <c r="CT520" s="8" t="s">
        <v>6695</v>
      </c>
    </row>
    <row r="521" spans="58:98">
      <c r="BF521" s="313" t="s">
        <v>6696</v>
      </c>
      <c r="BG521" s="314" t="s">
        <v>6693</v>
      </c>
      <c r="BH521" s="315" t="s">
        <v>129</v>
      </c>
      <c r="BI521" s="57" t="s">
        <v>6693</v>
      </c>
      <c r="BJ521" s="57"/>
      <c r="BK521" s="316" t="s">
        <v>476</v>
      </c>
      <c r="CS521" s="26" t="s">
        <v>6697</v>
      </c>
      <c r="CT521" s="8" t="s">
        <v>6698</v>
      </c>
    </row>
    <row r="522" spans="58:98">
      <c r="BF522" s="313" t="s">
        <v>6699</v>
      </c>
      <c r="BG522" s="314" t="s">
        <v>6693</v>
      </c>
      <c r="BH522" s="315" t="s">
        <v>129</v>
      </c>
      <c r="BI522" s="57" t="s">
        <v>6693</v>
      </c>
      <c r="BJ522" s="57"/>
      <c r="BK522" s="316" t="s">
        <v>471</v>
      </c>
      <c r="CS522" s="26" t="s">
        <v>6700</v>
      </c>
      <c r="CT522" s="8" t="s">
        <v>6701</v>
      </c>
    </row>
    <row r="523" spans="58:98">
      <c r="BF523" s="313" t="s">
        <v>6702</v>
      </c>
      <c r="BG523" s="314" t="s">
        <v>6693</v>
      </c>
      <c r="BH523" s="315" t="s">
        <v>129</v>
      </c>
      <c r="BI523" s="57" t="s">
        <v>6693</v>
      </c>
      <c r="BJ523" s="57"/>
      <c r="BK523" s="316" t="s">
        <v>457</v>
      </c>
      <c r="CS523" s="26" t="s">
        <v>6703</v>
      </c>
      <c r="CT523" s="8" t="s">
        <v>6704</v>
      </c>
    </row>
    <row r="524" spans="58:98">
      <c r="BF524" s="313" t="s">
        <v>6705</v>
      </c>
      <c r="BG524" s="314" t="s">
        <v>6705</v>
      </c>
      <c r="BH524" s="315" t="s">
        <v>129</v>
      </c>
      <c r="BI524" s="57" t="s">
        <v>6705</v>
      </c>
      <c r="BJ524" s="57"/>
      <c r="BK524" s="316" t="s">
        <v>3409</v>
      </c>
      <c r="CS524" s="26" t="s">
        <v>6706</v>
      </c>
      <c r="CT524" s="8" t="s">
        <v>6707</v>
      </c>
    </row>
    <row r="525" spans="58:98">
      <c r="BF525" s="313" t="s">
        <v>2419</v>
      </c>
      <c r="BG525" s="314" t="s">
        <v>2419</v>
      </c>
      <c r="BH525" s="315" t="s">
        <v>129</v>
      </c>
      <c r="BI525" s="57" t="s">
        <v>2419</v>
      </c>
      <c r="BJ525" s="57"/>
      <c r="BK525" s="316" t="s">
        <v>395</v>
      </c>
      <c r="CS525" s="26" t="s">
        <v>6708</v>
      </c>
      <c r="CT525" s="8" t="s">
        <v>6709</v>
      </c>
    </row>
    <row r="526" spans="58:98">
      <c r="BF526" s="313" t="s">
        <v>6710</v>
      </c>
      <c r="BG526" s="314" t="s">
        <v>6710</v>
      </c>
      <c r="BH526" s="314" t="s">
        <v>129</v>
      </c>
      <c r="BI526" s="57"/>
      <c r="BJ526" s="57"/>
      <c r="BK526" s="316" t="s">
        <v>3667</v>
      </c>
      <c r="CS526" s="26" t="s">
        <v>6711</v>
      </c>
      <c r="CT526" s="8" t="s">
        <v>6712</v>
      </c>
    </row>
    <row r="527" spans="58:98">
      <c r="BF527" s="313" t="s">
        <v>1951</v>
      </c>
      <c r="BG527" s="314" t="s">
        <v>1951</v>
      </c>
      <c r="BH527" s="315" t="s">
        <v>1951</v>
      </c>
      <c r="BI527" s="57" t="s">
        <v>1951</v>
      </c>
      <c r="BJ527" s="57"/>
      <c r="BK527" s="316" t="s">
        <v>1951</v>
      </c>
      <c r="CS527" s="26" t="s">
        <v>6713</v>
      </c>
      <c r="CT527" s="8" t="s">
        <v>6714</v>
      </c>
    </row>
    <row r="528" spans="58:98" ht="13" thickBot="1">
      <c r="BF528" s="317" t="s">
        <v>129</v>
      </c>
      <c r="BG528" s="318" t="s">
        <v>6715</v>
      </c>
      <c r="BH528" s="319"/>
      <c r="BI528" s="304"/>
      <c r="BJ528" s="304"/>
      <c r="BK528" s="320"/>
      <c r="CS528" s="26" t="s">
        <v>6716</v>
      </c>
      <c r="CT528" s="8" t="s">
        <v>6717</v>
      </c>
    </row>
    <row r="529" spans="58:98">
      <c r="CS529" s="26" t="s">
        <v>6718</v>
      </c>
      <c r="CT529" s="8" t="s">
        <v>6719</v>
      </c>
    </row>
    <row r="530" spans="58:98">
      <c r="CS530" s="26" t="s">
        <v>6720</v>
      </c>
      <c r="CT530" s="8" t="s">
        <v>6721</v>
      </c>
    </row>
    <row r="531" spans="58:98">
      <c r="CS531" s="26" t="s">
        <v>6722</v>
      </c>
      <c r="CT531" s="8" t="s">
        <v>6723</v>
      </c>
    </row>
    <row r="532" spans="58:98">
      <c r="CS532" s="26" t="s">
        <v>6724</v>
      </c>
      <c r="CT532" s="8" t="s">
        <v>6725</v>
      </c>
    </row>
    <row r="533" spans="58:98">
      <c r="CS533" s="26" t="s">
        <v>6726</v>
      </c>
      <c r="CT533" s="8" t="s">
        <v>6727</v>
      </c>
    </row>
    <row r="534" spans="58:98">
      <c r="CS534" s="26" t="s">
        <v>6728</v>
      </c>
      <c r="CT534" s="8" t="s">
        <v>6729</v>
      </c>
    </row>
    <row r="535" spans="58:98">
      <c r="BF535" s="308"/>
      <c r="BG535" s="308"/>
      <c r="BH535" s="309"/>
      <c r="BK535" s="308"/>
      <c r="CS535" s="26" t="s">
        <v>6730</v>
      </c>
      <c r="CT535" s="8" t="s">
        <v>6731</v>
      </c>
    </row>
    <row r="536" spans="58:98">
      <c r="BF536" s="308"/>
      <c r="BG536" s="308"/>
      <c r="BH536" s="309"/>
      <c r="BK536" s="308"/>
      <c r="CS536" s="26" t="s">
        <v>6732</v>
      </c>
      <c r="CT536" s="8" t="s">
        <v>6733</v>
      </c>
    </row>
    <row r="537" spans="58:98">
      <c r="BF537" s="308"/>
      <c r="BG537" s="308"/>
      <c r="BH537" s="309"/>
      <c r="BK537" s="308"/>
      <c r="CS537" s="26" t="s">
        <v>6734</v>
      </c>
      <c r="CT537" s="8" t="s">
        <v>6735</v>
      </c>
    </row>
    <row r="538" spans="58:98">
      <c r="BF538" s="308"/>
      <c r="BG538" s="308"/>
      <c r="BH538" s="309"/>
      <c r="BK538" s="308"/>
      <c r="CS538" s="26" t="s">
        <v>6736</v>
      </c>
      <c r="CT538" s="8" t="s">
        <v>6737</v>
      </c>
    </row>
    <row r="539" spans="58:98">
      <c r="CS539" s="26" t="s">
        <v>6738</v>
      </c>
      <c r="CT539" s="8" t="s">
        <v>6739</v>
      </c>
    </row>
    <row r="540" spans="58:98">
      <c r="CS540" s="26" t="s">
        <v>6740</v>
      </c>
      <c r="CT540" s="8" t="s">
        <v>6741</v>
      </c>
    </row>
    <row r="541" spans="58:98">
      <c r="CS541" s="26" t="s">
        <v>6742</v>
      </c>
      <c r="CT541" s="8" t="s">
        <v>6743</v>
      </c>
    </row>
    <row r="542" spans="58:98">
      <c r="CS542" s="26" t="s">
        <v>6744</v>
      </c>
      <c r="CT542" s="8" t="s">
        <v>6745</v>
      </c>
    </row>
    <row r="543" spans="58:98">
      <c r="CS543" s="26" t="s">
        <v>6746</v>
      </c>
      <c r="CT543" s="8" t="s">
        <v>6747</v>
      </c>
    </row>
    <row r="544" spans="58:98">
      <c r="CS544" s="26" t="s">
        <v>6746</v>
      </c>
      <c r="CT544" s="8" t="s">
        <v>6748</v>
      </c>
    </row>
    <row r="545" spans="97:98">
      <c r="CS545" s="26" t="s">
        <v>6749</v>
      </c>
      <c r="CT545" s="8" t="s">
        <v>6750</v>
      </c>
    </row>
    <row r="546" spans="97:98">
      <c r="CS546" s="26" t="s">
        <v>6749</v>
      </c>
      <c r="CT546" s="8" t="s">
        <v>6751</v>
      </c>
    </row>
    <row r="547" spans="97:98">
      <c r="CS547" s="26" t="s">
        <v>6752</v>
      </c>
      <c r="CT547" s="8" t="s">
        <v>6753</v>
      </c>
    </row>
    <row r="548" spans="97:98">
      <c r="CS548" s="26" t="s">
        <v>6754</v>
      </c>
      <c r="CT548" s="8" t="s">
        <v>6755</v>
      </c>
    </row>
    <row r="549" spans="97:98">
      <c r="CS549" s="26" t="s">
        <v>6756</v>
      </c>
      <c r="CT549" s="8" t="s">
        <v>6757</v>
      </c>
    </row>
    <row r="550" spans="97:98">
      <c r="CS550" s="26" t="s">
        <v>6758</v>
      </c>
      <c r="CT550" s="8" t="s">
        <v>6759</v>
      </c>
    </row>
    <row r="551" spans="97:98">
      <c r="CS551" s="26" t="s">
        <v>6760</v>
      </c>
      <c r="CT551" s="8" t="s">
        <v>6761</v>
      </c>
    </row>
    <row r="552" spans="97:98">
      <c r="CS552" s="26" t="s">
        <v>6762</v>
      </c>
      <c r="CT552" s="8" t="s">
        <v>6763</v>
      </c>
    </row>
    <row r="553" spans="97:98">
      <c r="CS553" s="26" t="s">
        <v>6764</v>
      </c>
      <c r="CT553" s="8" t="s">
        <v>6765</v>
      </c>
    </row>
    <row r="554" spans="97:98">
      <c r="CS554" s="26" t="s">
        <v>6766</v>
      </c>
      <c r="CT554" s="8" t="s">
        <v>6767</v>
      </c>
    </row>
    <row r="555" spans="97:98">
      <c r="CS555" s="26" t="s">
        <v>6768</v>
      </c>
      <c r="CT555" s="8" t="s">
        <v>6769</v>
      </c>
    </row>
    <row r="556" spans="97:98">
      <c r="CS556" s="26" t="s">
        <v>6770</v>
      </c>
      <c r="CT556" s="8" t="s">
        <v>6771</v>
      </c>
    </row>
    <row r="557" spans="97:98">
      <c r="CS557" s="26" t="s">
        <v>6772</v>
      </c>
      <c r="CT557" s="8" t="s">
        <v>6773</v>
      </c>
    </row>
    <row r="558" spans="97:98">
      <c r="CS558" s="26" t="s">
        <v>6774</v>
      </c>
      <c r="CT558" s="8" t="s">
        <v>6775</v>
      </c>
    </row>
    <row r="559" spans="97:98">
      <c r="CS559" s="26" t="s">
        <v>6776</v>
      </c>
      <c r="CT559" s="8" t="s">
        <v>6777</v>
      </c>
    </row>
    <row r="560" spans="97:98">
      <c r="CS560" s="26" t="s">
        <v>6778</v>
      </c>
      <c r="CT560" s="8" t="s">
        <v>6779</v>
      </c>
    </row>
    <row r="561" spans="97:98">
      <c r="CS561" s="26" t="s">
        <v>6780</v>
      </c>
      <c r="CT561" s="8" t="s">
        <v>6781</v>
      </c>
    </row>
    <row r="562" spans="97:98">
      <c r="CS562" s="26" t="s">
        <v>6782</v>
      </c>
      <c r="CT562" s="8" t="s">
        <v>6783</v>
      </c>
    </row>
    <row r="563" spans="97:98">
      <c r="CS563" s="26" t="s">
        <v>6784</v>
      </c>
      <c r="CT563" s="8" t="s">
        <v>6785</v>
      </c>
    </row>
    <row r="564" spans="97:98">
      <c r="CS564" s="26" t="s">
        <v>6786</v>
      </c>
      <c r="CT564" s="8" t="s">
        <v>6787</v>
      </c>
    </row>
    <row r="565" spans="97:98">
      <c r="CS565" s="26" t="s">
        <v>6788</v>
      </c>
      <c r="CT565" s="8" t="s">
        <v>6789</v>
      </c>
    </row>
    <row r="566" spans="97:98">
      <c r="CS566" s="26" t="s">
        <v>6790</v>
      </c>
      <c r="CT566" s="8" t="s">
        <v>6791</v>
      </c>
    </row>
    <row r="567" spans="97:98">
      <c r="CS567" s="26" t="s">
        <v>6792</v>
      </c>
      <c r="CT567" s="8" t="s">
        <v>6793</v>
      </c>
    </row>
    <row r="568" spans="97:98">
      <c r="CS568" s="26" t="s">
        <v>6794</v>
      </c>
      <c r="CT568" s="8" t="s">
        <v>6795</v>
      </c>
    </row>
    <row r="569" spans="97:98">
      <c r="CS569" s="26" t="s">
        <v>6796</v>
      </c>
      <c r="CT569" s="8" t="s">
        <v>6797</v>
      </c>
    </row>
    <row r="570" spans="97:98">
      <c r="CS570" s="26" t="s">
        <v>6798</v>
      </c>
      <c r="CT570" s="8" t="s">
        <v>6799</v>
      </c>
    </row>
    <row r="571" spans="97:98">
      <c r="CS571" s="26" t="s">
        <v>6800</v>
      </c>
      <c r="CT571" s="8" t="s">
        <v>6801</v>
      </c>
    </row>
    <row r="572" spans="97:98">
      <c r="CS572" s="26" t="s">
        <v>6802</v>
      </c>
      <c r="CT572" s="8" t="s">
        <v>6803</v>
      </c>
    </row>
    <row r="573" spans="97:98">
      <c r="CS573" s="26" t="s">
        <v>6804</v>
      </c>
      <c r="CT573" s="8" t="s">
        <v>6805</v>
      </c>
    </row>
    <row r="574" spans="97:98">
      <c r="CS574" s="26" t="s">
        <v>6806</v>
      </c>
      <c r="CT574" s="8" t="s">
        <v>6807</v>
      </c>
    </row>
    <row r="575" spans="97:98">
      <c r="CS575" s="26" t="s">
        <v>6808</v>
      </c>
      <c r="CT575" s="8" t="s">
        <v>6809</v>
      </c>
    </row>
    <row r="576" spans="97:98">
      <c r="CS576" s="26" t="s">
        <v>6810</v>
      </c>
      <c r="CT576" s="8" t="s">
        <v>6811</v>
      </c>
    </row>
    <row r="577" spans="97:98">
      <c r="CS577" s="26" t="s">
        <v>6812</v>
      </c>
      <c r="CT577" s="8" t="s">
        <v>6813</v>
      </c>
    </row>
    <row r="578" spans="97:98">
      <c r="CS578" s="26" t="s">
        <v>6814</v>
      </c>
      <c r="CT578" s="8" t="s">
        <v>6815</v>
      </c>
    </row>
    <row r="579" spans="97:98">
      <c r="CS579" s="26" t="s">
        <v>6816</v>
      </c>
      <c r="CT579" s="8" t="s">
        <v>6817</v>
      </c>
    </row>
    <row r="580" spans="97:98">
      <c r="CS580" s="26" t="s">
        <v>6818</v>
      </c>
      <c r="CT580" s="8" t="s">
        <v>6819</v>
      </c>
    </row>
    <row r="581" spans="97:98">
      <c r="CS581" s="26" t="s">
        <v>6820</v>
      </c>
      <c r="CT581" s="8" t="s">
        <v>6821</v>
      </c>
    </row>
    <row r="582" spans="97:98">
      <c r="CS582" s="26" t="s">
        <v>6822</v>
      </c>
      <c r="CT582" s="8" t="s">
        <v>6823</v>
      </c>
    </row>
    <row r="583" spans="97:98">
      <c r="CS583" s="26" t="s">
        <v>6824</v>
      </c>
      <c r="CT583" s="8" t="s">
        <v>6825</v>
      </c>
    </row>
    <row r="584" spans="97:98">
      <c r="CS584" s="26" t="s">
        <v>6826</v>
      </c>
      <c r="CT584" s="8" t="s">
        <v>6827</v>
      </c>
    </row>
    <row r="585" spans="97:98">
      <c r="CS585" s="26" t="s">
        <v>6828</v>
      </c>
      <c r="CT585" s="8" t="s">
        <v>6829</v>
      </c>
    </row>
    <row r="586" spans="97:98">
      <c r="CS586" s="26" t="s">
        <v>6830</v>
      </c>
      <c r="CT586" s="8" t="s">
        <v>6831</v>
      </c>
    </row>
    <row r="587" spans="97:98">
      <c r="CS587" s="26" t="s">
        <v>6832</v>
      </c>
      <c r="CT587" s="8" t="s">
        <v>6833</v>
      </c>
    </row>
    <row r="588" spans="97:98">
      <c r="CS588" s="26" t="s">
        <v>6834</v>
      </c>
      <c r="CT588" s="8" t="s">
        <v>6835</v>
      </c>
    </row>
    <row r="589" spans="97:98">
      <c r="CS589" s="26" t="s">
        <v>6836</v>
      </c>
      <c r="CT589" s="8" t="s">
        <v>6837</v>
      </c>
    </row>
    <row r="590" spans="97:98">
      <c r="CS590" s="26" t="s">
        <v>6838</v>
      </c>
      <c r="CT590" s="8" t="s">
        <v>6839</v>
      </c>
    </row>
    <row r="591" spans="97:98">
      <c r="CS591" s="26" t="s">
        <v>6840</v>
      </c>
      <c r="CT591" s="8" t="s">
        <v>6841</v>
      </c>
    </row>
    <row r="592" spans="97:98">
      <c r="CS592" s="26" t="s">
        <v>6842</v>
      </c>
      <c r="CT592" s="8" t="s">
        <v>6843</v>
      </c>
    </row>
    <row r="593" spans="97:98">
      <c r="CS593" s="26" t="s">
        <v>6844</v>
      </c>
      <c r="CT593" s="8" t="s">
        <v>6845</v>
      </c>
    </row>
    <row r="594" spans="97:98">
      <c r="CS594" s="26" t="s">
        <v>6846</v>
      </c>
      <c r="CT594" s="8" t="s">
        <v>6847</v>
      </c>
    </row>
    <row r="595" spans="97:98">
      <c r="CS595" s="26" t="s">
        <v>6848</v>
      </c>
      <c r="CT595" s="8" t="s">
        <v>6849</v>
      </c>
    </row>
    <row r="596" spans="97:98">
      <c r="CS596" s="26" t="s">
        <v>6850</v>
      </c>
      <c r="CT596" s="8" t="s">
        <v>6851</v>
      </c>
    </row>
    <row r="597" spans="97:98">
      <c r="CS597" s="26" t="s">
        <v>6852</v>
      </c>
      <c r="CT597" s="8" t="s">
        <v>6853</v>
      </c>
    </row>
    <row r="598" spans="97:98">
      <c r="CS598" s="26" t="s">
        <v>6854</v>
      </c>
      <c r="CT598" s="8" t="s">
        <v>6855</v>
      </c>
    </row>
    <row r="599" spans="97:98">
      <c r="CS599" s="26" t="s">
        <v>6856</v>
      </c>
      <c r="CT599" s="8" t="s">
        <v>6857</v>
      </c>
    </row>
    <row r="600" spans="97:98">
      <c r="CS600" s="26" t="s">
        <v>6858</v>
      </c>
      <c r="CT600" s="8" t="s">
        <v>6859</v>
      </c>
    </row>
    <row r="601" spans="97:98">
      <c r="CS601" s="26" t="s">
        <v>6860</v>
      </c>
      <c r="CT601" s="8" t="s">
        <v>6861</v>
      </c>
    </row>
    <row r="602" spans="97:98">
      <c r="CS602" s="26" t="s">
        <v>6860</v>
      </c>
      <c r="CT602" s="8" t="s">
        <v>6862</v>
      </c>
    </row>
    <row r="603" spans="97:98">
      <c r="CS603" s="26" t="s">
        <v>6863</v>
      </c>
      <c r="CT603" s="8" t="s">
        <v>6864</v>
      </c>
    </row>
    <row r="604" spans="97:98">
      <c r="CS604" s="26" t="s">
        <v>6865</v>
      </c>
      <c r="CT604" s="8" t="s">
        <v>6866</v>
      </c>
    </row>
    <row r="605" spans="97:98">
      <c r="CS605" s="26" t="s">
        <v>6867</v>
      </c>
      <c r="CT605" s="8" t="s">
        <v>6868</v>
      </c>
    </row>
    <row r="606" spans="97:98">
      <c r="CS606" s="26" t="s">
        <v>6869</v>
      </c>
      <c r="CT606" s="8" t="s">
        <v>6870</v>
      </c>
    </row>
    <row r="607" spans="97:98">
      <c r="CS607" s="26" t="s">
        <v>6871</v>
      </c>
      <c r="CT607" s="8" t="s">
        <v>6872</v>
      </c>
    </row>
    <row r="608" spans="97:98">
      <c r="CS608" s="26" t="s">
        <v>6873</v>
      </c>
      <c r="CT608" s="8" t="s">
        <v>6874</v>
      </c>
    </row>
    <row r="609" spans="97:98">
      <c r="CS609" s="26" t="s">
        <v>6875</v>
      </c>
      <c r="CT609" s="8" t="s">
        <v>6876</v>
      </c>
    </row>
    <row r="610" spans="97:98">
      <c r="CS610" s="26" t="s">
        <v>6877</v>
      </c>
      <c r="CT610" s="8" t="s">
        <v>6878</v>
      </c>
    </row>
    <row r="611" spans="97:98">
      <c r="CS611" s="26" t="s">
        <v>6879</v>
      </c>
      <c r="CT611" s="8" t="s">
        <v>6880</v>
      </c>
    </row>
    <row r="612" spans="97:98">
      <c r="CS612" s="26" t="s">
        <v>6881</v>
      </c>
      <c r="CT612" s="8" t="s">
        <v>6882</v>
      </c>
    </row>
    <row r="613" spans="97:98">
      <c r="CS613" s="26" t="s">
        <v>6883</v>
      </c>
      <c r="CT613" s="8" t="s">
        <v>6884</v>
      </c>
    </row>
    <row r="614" spans="97:98">
      <c r="CS614" s="26" t="s">
        <v>6885</v>
      </c>
      <c r="CT614" s="8" t="s">
        <v>6886</v>
      </c>
    </row>
    <row r="615" spans="97:98">
      <c r="CS615" s="26" t="s">
        <v>6887</v>
      </c>
      <c r="CT615" s="8" t="s">
        <v>6888</v>
      </c>
    </row>
    <row r="616" spans="97:98">
      <c r="CS616" s="26" t="s">
        <v>6889</v>
      </c>
      <c r="CT616" s="8" t="s">
        <v>6890</v>
      </c>
    </row>
    <row r="617" spans="97:98">
      <c r="CS617" s="26" t="s">
        <v>6891</v>
      </c>
      <c r="CT617" s="8" t="s">
        <v>6892</v>
      </c>
    </row>
    <row r="618" spans="97:98">
      <c r="CS618" s="26" t="s">
        <v>6893</v>
      </c>
      <c r="CT618" s="8" t="s">
        <v>6894</v>
      </c>
    </row>
    <row r="619" spans="97:98">
      <c r="CS619" s="26" t="s">
        <v>6895</v>
      </c>
      <c r="CT619" s="8" t="s">
        <v>6896</v>
      </c>
    </row>
    <row r="620" spans="97:98">
      <c r="CS620" s="26" t="s">
        <v>6897</v>
      </c>
      <c r="CT620" s="8" t="s">
        <v>6898</v>
      </c>
    </row>
    <row r="621" spans="97:98">
      <c r="CS621" s="26" t="s">
        <v>6899</v>
      </c>
      <c r="CT621" s="8" t="s">
        <v>6900</v>
      </c>
    </row>
    <row r="622" spans="97:98">
      <c r="CS622" s="26" t="s">
        <v>6901</v>
      </c>
      <c r="CT622" s="8" t="s">
        <v>6902</v>
      </c>
    </row>
    <row r="623" spans="97:98">
      <c r="CS623" s="26" t="s">
        <v>6903</v>
      </c>
      <c r="CT623" s="8" t="s">
        <v>6904</v>
      </c>
    </row>
    <row r="624" spans="97:98">
      <c r="CS624" s="26" t="s">
        <v>6905</v>
      </c>
      <c r="CT624" s="8" t="s">
        <v>6906</v>
      </c>
    </row>
    <row r="625" spans="97:98">
      <c r="CS625" s="26" t="s">
        <v>6907</v>
      </c>
      <c r="CT625" s="8" t="s">
        <v>6908</v>
      </c>
    </row>
    <row r="626" spans="97:98">
      <c r="CS626" s="26" t="s">
        <v>6909</v>
      </c>
      <c r="CT626" s="8" t="s">
        <v>6910</v>
      </c>
    </row>
    <row r="627" spans="97:98">
      <c r="CS627" s="26" t="s">
        <v>6911</v>
      </c>
      <c r="CT627" s="8" t="s">
        <v>6912</v>
      </c>
    </row>
    <row r="628" spans="97:98">
      <c r="CS628" s="26" t="s">
        <v>6913</v>
      </c>
      <c r="CT628" s="8" t="s">
        <v>6914</v>
      </c>
    </row>
    <row r="629" spans="97:98">
      <c r="CS629" s="26" t="s">
        <v>6915</v>
      </c>
      <c r="CT629" s="8" t="s">
        <v>6916</v>
      </c>
    </row>
    <row r="630" spans="97:98">
      <c r="CS630" s="26" t="s">
        <v>6917</v>
      </c>
      <c r="CT630" s="8" t="s">
        <v>6918</v>
      </c>
    </row>
    <row r="631" spans="97:98">
      <c r="CS631" s="26" t="s">
        <v>6919</v>
      </c>
      <c r="CT631" s="8" t="s">
        <v>6920</v>
      </c>
    </row>
    <row r="632" spans="97:98">
      <c r="CS632" s="26" t="s">
        <v>6921</v>
      </c>
      <c r="CT632" s="8" t="s">
        <v>6922</v>
      </c>
    </row>
    <row r="633" spans="97:98">
      <c r="CS633" s="26" t="s">
        <v>6923</v>
      </c>
      <c r="CT633" s="8" t="s">
        <v>6924</v>
      </c>
    </row>
    <row r="634" spans="97:98">
      <c r="CS634" s="26" t="s">
        <v>6925</v>
      </c>
      <c r="CT634" s="8" t="s">
        <v>6926</v>
      </c>
    </row>
    <row r="635" spans="97:98">
      <c r="CS635" s="26" t="s">
        <v>6927</v>
      </c>
      <c r="CT635" s="8" t="s">
        <v>6928</v>
      </c>
    </row>
    <row r="636" spans="97:98">
      <c r="CS636" s="26" t="s">
        <v>6929</v>
      </c>
      <c r="CT636" s="8" t="s">
        <v>6930</v>
      </c>
    </row>
    <row r="637" spans="97:98">
      <c r="CS637" s="26" t="s">
        <v>6931</v>
      </c>
      <c r="CT637" s="8" t="s">
        <v>6932</v>
      </c>
    </row>
    <row r="638" spans="97:98">
      <c r="CS638" s="26" t="s">
        <v>6933</v>
      </c>
      <c r="CT638" s="8" t="s">
        <v>6934</v>
      </c>
    </row>
    <row r="639" spans="97:98">
      <c r="CS639" s="26" t="s">
        <v>6935</v>
      </c>
      <c r="CT639" s="8" t="s">
        <v>6936</v>
      </c>
    </row>
    <row r="640" spans="97:98">
      <c r="CS640" s="26" t="s">
        <v>6935</v>
      </c>
      <c r="CT640" s="8" t="s">
        <v>6937</v>
      </c>
    </row>
    <row r="641" spans="97:98">
      <c r="CS641" s="26" t="s">
        <v>6938</v>
      </c>
      <c r="CT641" s="8" t="s">
        <v>6939</v>
      </c>
    </row>
    <row r="642" spans="97:98">
      <c r="CS642" s="26" t="s">
        <v>6940</v>
      </c>
      <c r="CT642" s="8" t="s">
        <v>6941</v>
      </c>
    </row>
    <row r="643" spans="97:98">
      <c r="CS643" s="26" t="s">
        <v>6942</v>
      </c>
      <c r="CT643" s="8" t="s">
        <v>6943</v>
      </c>
    </row>
    <row r="644" spans="97:98">
      <c r="CS644" s="26" t="s">
        <v>6944</v>
      </c>
      <c r="CT644" s="8" t="s">
        <v>6945</v>
      </c>
    </row>
    <row r="645" spans="97:98">
      <c r="CS645" s="26" t="s">
        <v>6944</v>
      </c>
      <c r="CT645" s="8" t="s">
        <v>6946</v>
      </c>
    </row>
    <row r="646" spans="97:98">
      <c r="CS646" s="26" t="s">
        <v>6947</v>
      </c>
      <c r="CT646" s="8" t="s">
        <v>6948</v>
      </c>
    </row>
    <row r="647" spans="97:98">
      <c r="CS647" s="26" t="s">
        <v>6949</v>
      </c>
      <c r="CT647" s="8" t="s">
        <v>6950</v>
      </c>
    </row>
    <row r="648" spans="97:98">
      <c r="CS648" s="26" t="s">
        <v>6951</v>
      </c>
      <c r="CT648" s="8" t="s">
        <v>6952</v>
      </c>
    </row>
    <row r="649" spans="97:98">
      <c r="CS649" s="26" t="s">
        <v>6953</v>
      </c>
      <c r="CT649" s="8" t="s">
        <v>6954</v>
      </c>
    </row>
    <row r="650" spans="97:98">
      <c r="CS650" s="26" t="s">
        <v>6955</v>
      </c>
      <c r="CT650" s="8" t="s">
        <v>6956</v>
      </c>
    </row>
    <row r="651" spans="97:98">
      <c r="CS651" s="26" t="s">
        <v>6957</v>
      </c>
      <c r="CT651" s="8" t="s">
        <v>6958</v>
      </c>
    </row>
    <row r="652" spans="97:98">
      <c r="CS652" s="26" t="s">
        <v>6959</v>
      </c>
      <c r="CT652" s="8" t="s">
        <v>6960</v>
      </c>
    </row>
    <row r="653" spans="97:98">
      <c r="CS653" s="26" t="s">
        <v>6961</v>
      </c>
      <c r="CT653" s="8" t="s">
        <v>6962</v>
      </c>
    </row>
    <row r="654" spans="97:98">
      <c r="CS654" s="26" t="s">
        <v>6963</v>
      </c>
      <c r="CT654" s="8" t="s">
        <v>6964</v>
      </c>
    </row>
    <row r="655" spans="97:98">
      <c r="CS655" s="26" t="s">
        <v>6965</v>
      </c>
      <c r="CT655" s="8" t="s">
        <v>6966</v>
      </c>
    </row>
    <row r="656" spans="97:98">
      <c r="CS656" s="26" t="s">
        <v>6967</v>
      </c>
      <c r="CT656" s="8" t="s">
        <v>6968</v>
      </c>
    </row>
    <row r="657" spans="97:98">
      <c r="CS657" s="26" t="s">
        <v>6969</v>
      </c>
      <c r="CT657" s="8" t="s">
        <v>6970</v>
      </c>
    </row>
    <row r="658" spans="97:98">
      <c r="CS658" s="26" t="s">
        <v>6971</v>
      </c>
      <c r="CT658" s="8" t="s">
        <v>6972</v>
      </c>
    </row>
    <row r="659" spans="97:98">
      <c r="CS659" s="26" t="s">
        <v>6973</v>
      </c>
      <c r="CT659" s="8" t="s">
        <v>6974</v>
      </c>
    </row>
    <row r="660" spans="97:98">
      <c r="CS660" s="26" t="s">
        <v>6975</v>
      </c>
      <c r="CT660" s="8" t="s">
        <v>6976</v>
      </c>
    </row>
    <row r="661" spans="97:98">
      <c r="CS661" s="26" t="s">
        <v>6977</v>
      </c>
      <c r="CT661" s="8" t="s">
        <v>6978</v>
      </c>
    </row>
    <row r="662" spans="97:98">
      <c r="CS662" s="26" t="s">
        <v>6979</v>
      </c>
      <c r="CT662" s="8" t="s">
        <v>6980</v>
      </c>
    </row>
    <row r="663" spans="97:98">
      <c r="CS663" s="26" t="s">
        <v>6981</v>
      </c>
      <c r="CT663" s="8" t="s">
        <v>6982</v>
      </c>
    </row>
    <row r="664" spans="97:98">
      <c r="CS664" s="26" t="s">
        <v>6983</v>
      </c>
      <c r="CT664" s="8" t="s">
        <v>6984</v>
      </c>
    </row>
    <row r="665" spans="97:98">
      <c r="CS665" s="26" t="s">
        <v>6985</v>
      </c>
      <c r="CT665" s="8" t="s">
        <v>6986</v>
      </c>
    </row>
    <row r="666" spans="97:98">
      <c r="CS666" s="26" t="s">
        <v>6987</v>
      </c>
      <c r="CT666" s="8" t="s">
        <v>6988</v>
      </c>
    </row>
    <row r="667" spans="97:98">
      <c r="CS667" s="26" t="s">
        <v>6989</v>
      </c>
      <c r="CT667" s="8" t="s">
        <v>6990</v>
      </c>
    </row>
    <row r="668" spans="97:98">
      <c r="CS668" s="26" t="s">
        <v>6991</v>
      </c>
      <c r="CT668" s="8" t="s">
        <v>6992</v>
      </c>
    </row>
    <row r="669" spans="97:98">
      <c r="CS669" s="26" t="s">
        <v>6993</v>
      </c>
      <c r="CT669" s="8" t="s">
        <v>6994</v>
      </c>
    </row>
    <row r="670" spans="97:98">
      <c r="CS670" s="26" t="s">
        <v>6995</v>
      </c>
      <c r="CT670" s="8" t="s">
        <v>6996</v>
      </c>
    </row>
    <row r="671" spans="97:98">
      <c r="CS671" s="26" t="s">
        <v>6997</v>
      </c>
      <c r="CT671" s="8" t="s">
        <v>6998</v>
      </c>
    </row>
    <row r="672" spans="97:98">
      <c r="CS672" s="26" t="s">
        <v>6999</v>
      </c>
      <c r="CT672" s="8" t="s">
        <v>7000</v>
      </c>
    </row>
    <row r="673" spans="97:98">
      <c r="CS673" s="26" t="s">
        <v>7001</v>
      </c>
      <c r="CT673" s="8" t="s">
        <v>7002</v>
      </c>
    </row>
    <row r="674" spans="97:98">
      <c r="CS674" s="26" t="s">
        <v>7003</v>
      </c>
      <c r="CT674" s="8" t="s">
        <v>7004</v>
      </c>
    </row>
    <row r="675" spans="97:98">
      <c r="CS675" s="26" t="s">
        <v>7005</v>
      </c>
      <c r="CT675" s="8" t="s">
        <v>7006</v>
      </c>
    </row>
    <row r="676" spans="97:98">
      <c r="CS676" s="26" t="s">
        <v>7007</v>
      </c>
      <c r="CT676" s="8" t="s">
        <v>7008</v>
      </c>
    </row>
    <row r="677" spans="97:98">
      <c r="CS677" s="26" t="s">
        <v>7009</v>
      </c>
      <c r="CT677" s="8" t="s">
        <v>7010</v>
      </c>
    </row>
    <row r="678" spans="97:98">
      <c r="CS678" s="26" t="s">
        <v>7011</v>
      </c>
      <c r="CT678" s="8" t="s">
        <v>7012</v>
      </c>
    </row>
    <row r="679" spans="97:98">
      <c r="CS679" s="26" t="s">
        <v>7013</v>
      </c>
      <c r="CT679" s="8" t="s">
        <v>7014</v>
      </c>
    </row>
    <row r="680" spans="97:98">
      <c r="CS680" s="26" t="s">
        <v>7015</v>
      </c>
      <c r="CT680" s="8" t="s">
        <v>7016</v>
      </c>
    </row>
    <row r="681" spans="97:98">
      <c r="CS681" s="26" t="s">
        <v>7017</v>
      </c>
      <c r="CT681" s="8" t="s">
        <v>7018</v>
      </c>
    </row>
    <row r="682" spans="97:98">
      <c r="CS682" s="26" t="s">
        <v>7019</v>
      </c>
      <c r="CT682" s="8" t="s">
        <v>7020</v>
      </c>
    </row>
    <row r="683" spans="97:98">
      <c r="CS683" s="26" t="s">
        <v>7021</v>
      </c>
      <c r="CT683" s="8" t="s">
        <v>7022</v>
      </c>
    </row>
    <row r="684" spans="97:98">
      <c r="CS684" s="26" t="s">
        <v>7023</v>
      </c>
      <c r="CT684" s="8" t="s">
        <v>7024</v>
      </c>
    </row>
    <row r="685" spans="97:98">
      <c r="CS685" s="26" t="s">
        <v>7025</v>
      </c>
      <c r="CT685" s="8" t="s">
        <v>7026</v>
      </c>
    </row>
    <row r="686" spans="97:98">
      <c r="CS686" s="26" t="s">
        <v>7027</v>
      </c>
      <c r="CT686" s="8" t="s">
        <v>7028</v>
      </c>
    </row>
    <row r="687" spans="97:98">
      <c r="CS687" s="26" t="s">
        <v>7029</v>
      </c>
      <c r="CT687" s="8" t="s">
        <v>7030</v>
      </c>
    </row>
    <row r="688" spans="97:98">
      <c r="CS688" s="26" t="s">
        <v>7031</v>
      </c>
      <c r="CT688" s="8" t="s">
        <v>7032</v>
      </c>
    </row>
    <row r="689" spans="97:98">
      <c r="CS689" s="26" t="s">
        <v>7033</v>
      </c>
      <c r="CT689" s="8" t="s">
        <v>7034</v>
      </c>
    </row>
    <row r="690" spans="97:98">
      <c r="CS690" s="26" t="s">
        <v>7035</v>
      </c>
      <c r="CT690" s="8" t="s">
        <v>7036</v>
      </c>
    </row>
    <row r="691" spans="97:98">
      <c r="CS691" s="26" t="s">
        <v>7037</v>
      </c>
      <c r="CT691" s="8" t="s">
        <v>7038</v>
      </c>
    </row>
    <row r="692" spans="97:98">
      <c r="CS692" s="26" t="s">
        <v>7039</v>
      </c>
      <c r="CT692" s="8" t="s">
        <v>7040</v>
      </c>
    </row>
    <row r="693" spans="97:98">
      <c r="CS693" s="26" t="s">
        <v>7041</v>
      </c>
      <c r="CT693" s="8" t="s">
        <v>7042</v>
      </c>
    </row>
    <row r="694" spans="97:98">
      <c r="CS694" s="26" t="s">
        <v>7043</v>
      </c>
      <c r="CT694" s="8" t="s">
        <v>7044</v>
      </c>
    </row>
    <row r="695" spans="97:98">
      <c r="CS695" s="26" t="s">
        <v>7045</v>
      </c>
      <c r="CT695" s="8" t="s">
        <v>7046</v>
      </c>
    </row>
    <row r="696" spans="97:98">
      <c r="CS696" s="26" t="s">
        <v>7047</v>
      </c>
      <c r="CT696" s="8" t="s">
        <v>7048</v>
      </c>
    </row>
    <row r="697" spans="97:98">
      <c r="CS697" s="26" t="s">
        <v>7049</v>
      </c>
      <c r="CT697" s="8" t="s">
        <v>7050</v>
      </c>
    </row>
    <row r="698" spans="97:98">
      <c r="CS698" s="26" t="s">
        <v>7051</v>
      </c>
      <c r="CT698" s="8" t="s">
        <v>7052</v>
      </c>
    </row>
    <row r="699" spans="97:98">
      <c r="CS699" s="26" t="s">
        <v>7053</v>
      </c>
      <c r="CT699" s="8" t="s">
        <v>7054</v>
      </c>
    </row>
    <row r="700" spans="97:98">
      <c r="CS700" s="26" t="s">
        <v>7055</v>
      </c>
      <c r="CT700" s="8" t="s">
        <v>7056</v>
      </c>
    </row>
    <row r="701" spans="97:98">
      <c r="CS701" s="26" t="s">
        <v>7057</v>
      </c>
      <c r="CT701" s="8" t="s">
        <v>7058</v>
      </c>
    </row>
    <row r="702" spans="97:98">
      <c r="CS702" s="26" t="s">
        <v>7059</v>
      </c>
      <c r="CT702" s="8" t="s">
        <v>7060</v>
      </c>
    </row>
    <row r="703" spans="97:98">
      <c r="CS703" s="26" t="s">
        <v>7061</v>
      </c>
      <c r="CT703" s="8" t="s">
        <v>7062</v>
      </c>
    </row>
    <row r="704" spans="97:98">
      <c r="CS704" s="26" t="s">
        <v>7063</v>
      </c>
      <c r="CT704" s="8" t="s">
        <v>7064</v>
      </c>
    </row>
    <row r="705" spans="97:98">
      <c r="CS705" s="26" t="s">
        <v>7065</v>
      </c>
      <c r="CT705" s="8" t="s">
        <v>7066</v>
      </c>
    </row>
    <row r="706" spans="97:98">
      <c r="CS706" s="26" t="s">
        <v>7067</v>
      </c>
      <c r="CT706" s="8" t="s">
        <v>7068</v>
      </c>
    </row>
    <row r="707" spans="97:98">
      <c r="CS707" s="26" t="s">
        <v>7069</v>
      </c>
      <c r="CT707" s="8" t="s">
        <v>7070</v>
      </c>
    </row>
    <row r="708" spans="97:98">
      <c r="CS708" s="26" t="s">
        <v>7071</v>
      </c>
      <c r="CT708" s="8" t="s">
        <v>7072</v>
      </c>
    </row>
    <row r="709" spans="97:98">
      <c r="CS709" s="26" t="s">
        <v>7073</v>
      </c>
      <c r="CT709" s="8" t="s">
        <v>7074</v>
      </c>
    </row>
    <row r="710" spans="97:98">
      <c r="CS710" s="26" t="s">
        <v>7075</v>
      </c>
      <c r="CT710" s="8" t="s">
        <v>7076</v>
      </c>
    </row>
    <row r="711" spans="97:98">
      <c r="CS711" s="26" t="s">
        <v>7077</v>
      </c>
      <c r="CT711" s="8" t="s">
        <v>7078</v>
      </c>
    </row>
    <row r="712" spans="97:98">
      <c r="CS712" s="26" t="s">
        <v>7079</v>
      </c>
      <c r="CT712" s="8" t="s">
        <v>7080</v>
      </c>
    </row>
    <row r="713" spans="97:98">
      <c r="CS713" s="26" t="s">
        <v>7081</v>
      </c>
      <c r="CT713" s="8" t="s">
        <v>7082</v>
      </c>
    </row>
    <row r="714" spans="97:98">
      <c r="CS714" s="26" t="s">
        <v>7083</v>
      </c>
      <c r="CT714" s="8" t="s">
        <v>7084</v>
      </c>
    </row>
    <row r="715" spans="97:98">
      <c r="CS715" s="26" t="s">
        <v>7085</v>
      </c>
      <c r="CT715" s="8" t="s">
        <v>7086</v>
      </c>
    </row>
    <row r="716" spans="97:98">
      <c r="CS716" s="26" t="s">
        <v>7087</v>
      </c>
      <c r="CT716" s="8" t="s">
        <v>7088</v>
      </c>
    </row>
    <row r="717" spans="97:98">
      <c r="CS717" s="26" t="s">
        <v>7089</v>
      </c>
      <c r="CT717" s="8" t="s">
        <v>7090</v>
      </c>
    </row>
    <row r="718" spans="97:98">
      <c r="CS718" s="26" t="s">
        <v>7091</v>
      </c>
      <c r="CT718" s="8" t="s">
        <v>7092</v>
      </c>
    </row>
    <row r="719" spans="97:98">
      <c r="CS719" s="26" t="s">
        <v>7093</v>
      </c>
      <c r="CT719" s="8" t="s">
        <v>7094</v>
      </c>
    </row>
    <row r="720" spans="97:98">
      <c r="CS720" s="26" t="s">
        <v>7095</v>
      </c>
      <c r="CT720" s="8" t="s">
        <v>7096</v>
      </c>
    </row>
    <row r="721" spans="97:98">
      <c r="CS721" s="26" t="s">
        <v>7097</v>
      </c>
      <c r="CT721" s="8" t="s">
        <v>7098</v>
      </c>
    </row>
    <row r="722" spans="97:98">
      <c r="CS722" s="26" t="s">
        <v>7099</v>
      </c>
      <c r="CT722" s="8" t="s">
        <v>7100</v>
      </c>
    </row>
    <row r="723" spans="97:98">
      <c r="CS723" s="26" t="s">
        <v>7101</v>
      </c>
      <c r="CT723" s="8" t="s">
        <v>7102</v>
      </c>
    </row>
    <row r="724" spans="97:98">
      <c r="CS724" s="26" t="s">
        <v>7103</v>
      </c>
      <c r="CT724" s="8" t="s">
        <v>7104</v>
      </c>
    </row>
    <row r="725" spans="97:98">
      <c r="CS725" s="26" t="s">
        <v>7105</v>
      </c>
      <c r="CT725" s="8" t="s">
        <v>7106</v>
      </c>
    </row>
    <row r="726" spans="97:98">
      <c r="CS726" s="26" t="s">
        <v>7107</v>
      </c>
      <c r="CT726" s="8" t="s">
        <v>7108</v>
      </c>
    </row>
    <row r="727" spans="97:98">
      <c r="CS727" s="26" t="s">
        <v>7109</v>
      </c>
      <c r="CT727" s="8" t="s">
        <v>7110</v>
      </c>
    </row>
    <row r="728" spans="97:98">
      <c r="CS728" s="26" t="s">
        <v>7111</v>
      </c>
      <c r="CT728" s="8" t="s">
        <v>7112</v>
      </c>
    </row>
    <row r="729" spans="97:98">
      <c r="CS729" s="26" t="s">
        <v>7113</v>
      </c>
      <c r="CT729" s="8" t="s">
        <v>7114</v>
      </c>
    </row>
    <row r="730" spans="97:98">
      <c r="CS730" s="26" t="s">
        <v>7115</v>
      </c>
      <c r="CT730" s="8" t="s">
        <v>7116</v>
      </c>
    </row>
    <row r="731" spans="97:98">
      <c r="CS731" s="26" t="s">
        <v>7117</v>
      </c>
      <c r="CT731" s="8" t="s">
        <v>7118</v>
      </c>
    </row>
    <row r="732" spans="97:98">
      <c r="CS732" s="26" t="s">
        <v>7119</v>
      </c>
      <c r="CT732" s="8" t="s">
        <v>7120</v>
      </c>
    </row>
    <row r="733" spans="97:98">
      <c r="CS733" s="26" t="s">
        <v>7121</v>
      </c>
      <c r="CT733" s="8" t="s">
        <v>7122</v>
      </c>
    </row>
    <row r="734" spans="97:98">
      <c r="CS734" s="26" t="s">
        <v>7123</v>
      </c>
      <c r="CT734" s="8" t="s">
        <v>7124</v>
      </c>
    </row>
    <row r="735" spans="97:98">
      <c r="CS735" s="26" t="s">
        <v>7125</v>
      </c>
      <c r="CT735" s="8" t="s">
        <v>7126</v>
      </c>
    </row>
    <row r="736" spans="97:98">
      <c r="CS736" s="26" t="s">
        <v>7127</v>
      </c>
      <c r="CT736" s="8" t="s">
        <v>7128</v>
      </c>
    </row>
    <row r="737" spans="97:98">
      <c r="CS737" s="26" t="s">
        <v>7129</v>
      </c>
      <c r="CT737" s="8" t="s">
        <v>7130</v>
      </c>
    </row>
    <row r="738" spans="97:98">
      <c r="CS738" s="26" t="s">
        <v>7131</v>
      </c>
      <c r="CT738" s="8" t="s">
        <v>7132</v>
      </c>
    </row>
    <row r="739" spans="97:98">
      <c r="CS739" s="26" t="s">
        <v>7133</v>
      </c>
      <c r="CT739" s="8" t="s">
        <v>7134</v>
      </c>
    </row>
    <row r="740" spans="97:98">
      <c r="CS740" s="26" t="s">
        <v>7135</v>
      </c>
      <c r="CT740" s="8" t="s">
        <v>7136</v>
      </c>
    </row>
    <row r="741" spans="97:98">
      <c r="CS741" s="26" t="s">
        <v>7137</v>
      </c>
      <c r="CT741" s="8" t="s">
        <v>7138</v>
      </c>
    </row>
    <row r="742" spans="97:98">
      <c r="CS742" s="26" t="s">
        <v>7139</v>
      </c>
      <c r="CT742" s="8" t="s">
        <v>7140</v>
      </c>
    </row>
    <row r="743" spans="97:98">
      <c r="CS743" s="26" t="s">
        <v>7141</v>
      </c>
      <c r="CT743" s="8" t="s">
        <v>7142</v>
      </c>
    </row>
    <row r="744" spans="97:98">
      <c r="CS744" s="26" t="s">
        <v>7143</v>
      </c>
      <c r="CT744" s="8" t="s">
        <v>7144</v>
      </c>
    </row>
    <row r="745" spans="97:98">
      <c r="CS745" s="26" t="s">
        <v>7145</v>
      </c>
      <c r="CT745" s="8" t="s">
        <v>7146</v>
      </c>
    </row>
    <row r="746" spans="97:98">
      <c r="CS746" s="26" t="s">
        <v>7147</v>
      </c>
      <c r="CT746" s="8" t="s">
        <v>7148</v>
      </c>
    </row>
    <row r="747" spans="97:98">
      <c r="CS747" s="26" t="s">
        <v>7149</v>
      </c>
      <c r="CT747" s="8" t="s">
        <v>7150</v>
      </c>
    </row>
    <row r="748" spans="97:98">
      <c r="CS748" s="26" t="s">
        <v>7151</v>
      </c>
      <c r="CT748" s="8" t="s">
        <v>7152</v>
      </c>
    </row>
    <row r="749" spans="97:98">
      <c r="CS749" s="26" t="s">
        <v>7153</v>
      </c>
      <c r="CT749" s="8" t="s">
        <v>7154</v>
      </c>
    </row>
    <row r="750" spans="97:98">
      <c r="CS750" s="26" t="s">
        <v>7155</v>
      </c>
      <c r="CT750" s="8" t="s">
        <v>7156</v>
      </c>
    </row>
    <row r="751" spans="97:98">
      <c r="CS751" s="26" t="s">
        <v>7157</v>
      </c>
      <c r="CT751" s="8" t="s">
        <v>7158</v>
      </c>
    </row>
    <row r="752" spans="97:98">
      <c r="CS752" s="26" t="s">
        <v>7159</v>
      </c>
      <c r="CT752" s="8" t="s">
        <v>7160</v>
      </c>
    </row>
    <row r="753" spans="97:98">
      <c r="CS753" s="26" t="s">
        <v>7161</v>
      </c>
      <c r="CT753" s="8" t="s">
        <v>7162</v>
      </c>
    </row>
    <row r="754" spans="97:98">
      <c r="CS754" s="26" t="s">
        <v>7163</v>
      </c>
      <c r="CT754" s="8" t="s">
        <v>7164</v>
      </c>
    </row>
    <row r="755" spans="97:98">
      <c r="CS755" s="26" t="s">
        <v>7165</v>
      </c>
      <c r="CT755" s="8" t="s">
        <v>7166</v>
      </c>
    </row>
    <row r="756" spans="97:98">
      <c r="CS756" s="26" t="s">
        <v>7167</v>
      </c>
      <c r="CT756" s="8" t="s">
        <v>7168</v>
      </c>
    </row>
    <row r="757" spans="97:98">
      <c r="CS757" s="26" t="s">
        <v>7169</v>
      </c>
      <c r="CT757" s="8" t="s">
        <v>7170</v>
      </c>
    </row>
    <row r="758" spans="97:98">
      <c r="CS758" s="26" t="s">
        <v>7171</v>
      </c>
      <c r="CT758" s="8" t="s">
        <v>7172</v>
      </c>
    </row>
    <row r="759" spans="97:98">
      <c r="CS759" s="26" t="s">
        <v>7173</v>
      </c>
      <c r="CT759" s="8" t="s">
        <v>7174</v>
      </c>
    </row>
    <row r="760" spans="97:98">
      <c r="CS760" s="26" t="s">
        <v>7175</v>
      </c>
      <c r="CT760" s="8" t="s">
        <v>7176</v>
      </c>
    </row>
    <row r="761" spans="97:98">
      <c r="CS761" s="26" t="s">
        <v>7177</v>
      </c>
      <c r="CT761" s="8" t="s">
        <v>7178</v>
      </c>
    </row>
    <row r="762" spans="97:98">
      <c r="CS762" s="26" t="s">
        <v>7179</v>
      </c>
      <c r="CT762" s="8" t="s">
        <v>7180</v>
      </c>
    </row>
    <row r="763" spans="97:98">
      <c r="CS763" s="26" t="s">
        <v>7181</v>
      </c>
      <c r="CT763" s="8" t="s">
        <v>7182</v>
      </c>
    </row>
    <row r="764" spans="97:98">
      <c r="CS764" s="26" t="s">
        <v>7183</v>
      </c>
      <c r="CT764" s="8" t="s">
        <v>7184</v>
      </c>
    </row>
    <row r="765" spans="97:98">
      <c r="CS765" s="26" t="s">
        <v>7185</v>
      </c>
      <c r="CT765" s="8" t="s">
        <v>7186</v>
      </c>
    </row>
    <row r="766" spans="97:98">
      <c r="CS766" s="26" t="s">
        <v>7187</v>
      </c>
      <c r="CT766" s="8" t="s">
        <v>7188</v>
      </c>
    </row>
    <row r="767" spans="97:98">
      <c r="CS767" s="26" t="s">
        <v>7189</v>
      </c>
      <c r="CT767" s="8" t="s">
        <v>7190</v>
      </c>
    </row>
    <row r="768" spans="97:98">
      <c r="CS768" s="26" t="s">
        <v>7191</v>
      </c>
      <c r="CT768" s="8" t="s">
        <v>7192</v>
      </c>
    </row>
    <row r="769" spans="97:98">
      <c r="CS769" s="26" t="s">
        <v>7193</v>
      </c>
      <c r="CT769" s="8" t="s">
        <v>7194</v>
      </c>
    </row>
    <row r="770" spans="97:98">
      <c r="CS770" s="26" t="s">
        <v>7195</v>
      </c>
      <c r="CT770" s="8" t="s">
        <v>7196</v>
      </c>
    </row>
    <row r="771" spans="97:98">
      <c r="CS771" s="26" t="s">
        <v>7197</v>
      </c>
      <c r="CT771" s="8" t="s">
        <v>7198</v>
      </c>
    </row>
    <row r="772" spans="97:98">
      <c r="CS772" s="26" t="s">
        <v>7199</v>
      </c>
      <c r="CT772" s="8" t="s">
        <v>7200</v>
      </c>
    </row>
    <row r="773" spans="97:98">
      <c r="CS773" s="26" t="s">
        <v>7201</v>
      </c>
      <c r="CT773" s="8" t="s">
        <v>7202</v>
      </c>
    </row>
    <row r="774" spans="97:98">
      <c r="CS774" s="26" t="s">
        <v>7203</v>
      </c>
      <c r="CT774" s="8" t="s">
        <v>7204</v>
      </c>
    </row>
    <row r="775" spans="97:98">
      <c r="CS775" s="26" t="s">
        <v>7205</v>
      </c>
      <c r="CT775" s="8" t="s">
        <v>7206</v>
      </c>
    </row>
    <row r="776" spans="97:98">
      <c r="CS776" s="26" t="s">
        <v>7207</v>
      </c>
      <c r="CT776" s="8" t="s">
        <v>7208</v>
      </c>
    </row>
    <row r="777" spans="97:98">
      <c r="CS777" s="26" t="s">
        <v>7209</v>
      </c>
      <c r="CT777" s="8" t="s">
        <v>7210</v>
      </c>
    </row>
    <row r="778" spans="97:98">
      <c r="CS778" s="26" t="s">
        <v>7211</v>
      </c>
      <c r="CT778" s="8" t="s">
        <v>7212</v>
      </c>
    </row>
    <row r="779" spans="97:98">
      <c r="CS779" s="26" t="s">
        <v>7213</v>
      </c>
      <c r="CT779" s="8" t="s">
        <v>7214</v>
      </c>
    </row>
    <row r="780" spans="97:98">
      <c r="CS780" s="26" t="s">
        <v>7215</v>
      </c>
      <c r="CT780" s="8" t="s">
        <v>7216</v>
      </c>
    </row>
    <row r="781" spans="97:98">
      <c r="CS781" s="26" t="s">
        <v>7217</v>
      </c>
      <c r="CT781" s="8" t="s">
        <v>7218</v>
      </c>
    </row>
    <row r="782" spans="97:98">
      <c r="CS782" s="26" t="s">
        <v>7219</v>
      </c>
      <c r="CT782" s="8" t="s">
        <v>7220</v>
      </c>
    </row>
    <row r="783" spans="97:98">
      <c r="CS783" s="26" t="s">
        <v>7221</v>
      </c>
      <c r="CT783" s="8" t="s">
        <v>7222</v>
      </c>
    </row>
    <row r="784" spans="97:98">
      <c r="CS784" s="26" t="s">
        <v>7223</v>
      </c>
      <c r="CT784" s="8" t="s">
        <v>7224</v>
      </c>
    </row>
    <row r="785" spans="97:98">
      <c r="CS785" s="26" t="s">
        <v>7225</v>
      </c>
      <c r="CT785" s="8" t="s">
        <v>7226</v>
      </c>
    </row>
    <row r="786" spans="97:98">
      <c r="CS786" s="26" t="s">
        <v>7227</v>
      </c>
      <c r="CT786" s="8" t="s">
        <v>7228</v>
      </c>
    </row>
    <row r="787" spans="97:98">
      <c r="CS787" s="26" t="s">
        <v>7229</v>
      </c>
      <c r="CT787" s="8" t="s">
        <v>7230</v>
      </c>
    </row>
    <row r="788" spans="97:98">
      <c r="CS788" s="26" t="s">
        <v>7231</v>
      </c>
      <c r="CT788" s="8" t="s">
        <v>7232</v>
      </c>
    </row>
    <row r="789" spans="97:98">
      <c r="CS789" s="26" t="s">
        <v>7233</v>
      </c>
      <c r="CT789" s="8" t="s">
        <v>7234</v>
      </c>
    </row>
    <row r="790" spans="97:98">
      <c r="CS790" s="26" t="s">
        <v>7235</v>
      </c>
      <c r="CT790" s="8" t="s">
        <v>7236</v>
      </c>
    </row>
    <row r="791" spans="97:98">
      <c r="CS791" s="26" t="s">
        <v>7237</v>
      </c>
      <c r="CT791" s="8" t="s">
        <v>7238</v>
      </c>
    </row>
    <row r="792" spans="97:98">
      <c r="CS792" s="26" t="s">
        <v>7239</v>
      </c>
      <c r="CT792" s="8" t="s">
        <v>7240</v>
      </c>
    </row>
    <row r="793" spans="97:98">
      <c r="CS793" s="26" t="s">
        <v>7241</v>
      </c>
      <c r="CT793" s="8" t="s">
        <v>7242</v>
      </c>
    </row>
    <row r="794" spans="97:98">
      <c r="CS794" s="26" t="s">
        <v>7243</v>
      </c>
      <c r="CT794" s="8" t="s">
        <v>7244</v>
      </c>
    </row>
    <row r="795" spans="97:98">
      <c r="CS795" s="26" t="s">
        <v>7245</v>
      </c>
      <c r="CT795" s="8" t="s">
        <v>7246</v>
      </c>
    </row>
    <row r="796" spans="97:98">
      <c r="CS796" s="26" t="s">
        <v>7247</v>
      </c>
      <c r="CT796" s="8" t="s">
        <v>7248</v>
      </c>
    </row>
    <row r="797" spans="97:98">
      <c r="CS797" s="26" t="s">
        <v>7249</v>
      </c>
      <c r="CT797" s="8" t="s">
        <v>7250</v>
      </c>
    </row>
    <row r="798" spans="97:98">
      <c r="CS798" s="26" t="s">
        <v>7251</v>
      </c>
      <c r="CT798" s="8" t="s">
        <v>7252</v>
      </c>
    </row>
    <row r="799" spans="97:98">
      <c r="CS799" s="26" t="s">
        <v>7253</v>
      </c>
      <c r="CT799" s="8" t="s">
        <v>7254</v>
      </c>
    </row>
    <row r="800" spans="97:98">
      <c r="CS800" s="26" t="s">
        <v>7255</v>
      </c>
      <c r="CT800" s="8" t="s">
        <v>7256</v>
      </c>
    </row>
    <row r="801" spans="97:98">
      <c r="CS801" s="26" t="s">
        <v>7257</v>
      </c>
      <c r="CT801" s="8" t="s">
        <v>7258</v>
      </c>
    </row>
    <row r="802" spans="97:98">
      <c r="CS802" s="26" t="s">
        <v>7259</v>
      </c>
      <c r="CT802" s="8" t="s">
        <v>7260</v>
      </c>
    </row>
    <row r="803" spans="97:98">
      <c r="CS803" s="26" t="s">
        <v>7261</v>
      </c>
      <c r="CT803" s="8" t="s">
        <v>7262</v>
      </c>
    </row>
    <row r="804" spans="97:98">
      <c r="CS804" s="26" t="s">
        <v>7263</v>
      </c>
      <c r="CT804" s="8" t="s">
        <v>7264</v>
      </c>
    </row>
    <row r="805" spans="97:98">
      <c r="CS805" s="26" t="s">
        <v>7265</v>
      </c>
      <c r="CT805" s="8" t="s">
        <v>7266</v>
      </c>
    </row>
    <row r="806" spans="97:98">
      <c r="CS806" s="26" t="s">
        <v>7267</v>
      </c>
      <c r="CT806" s="8" t="s">
        <v>7268</v>
      </c>
    </row>
    <row r="807" spans="97:98">
      <c r="CS807" s="26" t="s">
        <v>7269</v>
      </c>
      <c r="CT807" s="8" t="s">
        <v>7270</v>
      </c>
    </row>
    <row r="808" spans="97:98">
      <c r="CS808" s="26" t="s">
        <v>7271</v>
      </c>
      <c r="CT808" s="8" t="s">
        <v>7272</v>
      </c>
    </row>
    <row r="809" spans="97:98">
      <c r="CS809" s="26" t="s">
        <v>7273</v>
      </c>
      <c r="CT809" s="8" t="s">
        <v>7274</v>
      </c>
    </row>
    <row r="810" spans="97:98">
      <c r="CS810" s="26" t="s">
        <v>7275</v>
      </c>
      <c r="CT810" s="8" t="s">
        <v>7276</v>
      </c>
    </row>
    <row r="811" spans="97:98">
      <c r="CS811" s="26" t="s">
        <v>7277</v>
      </c>
      <c r="CT811" s="8" t="s">
        <v>7278</v>
      </c>
    </row>
    <row r="812" spans="97:98">
      <c r="CS812" s="26" t="s">
        <v>7279</v>
      </c>
      <c r="CT812" s="8" t="s">
        <v>7280</v>
      </c>
    </row>
    <row r="813" spans="97:98">
      <c r="CS813" s="26" t="s">
        <v>7281</v>
      </c>
      <c r="CT813" s="8" t="s">
        <v>7282</v>
      </c>
    </row>
    <row r="814" spans="97:98">
      <c r="CS814" s="26" t="s">
        <v>7283</v>
      </c>
      <c r="CT814" s="8" t="s">
        <v>7284</v>
      </c>
    </row>
    <row r="815" spans="97:98">
      <c r="CS815" s="26" t="s">
        <v>7285</v>
      </c>
      <c r="CT815" s="8" t="s">
        <v>7286</v>
      </c>
    </row>
    <row r="816" spans="97:98">
      <c r="CS816" s="26" t="s">
        <v>7287</v>
      </c>
      <c r="CT816" s="8" t="s">
        <v>7288</v>
      </c>
    </row>
    <row r="817" spans="97:98">
      <c r="CS817" s="26" t="s">
        <v>7289</v>
      </c>
      <c r="CT817" s="8" t="s">
        <v>7290</v>
      </c>
    </row>
    <row r="818" spans="97:98">
      <c r="CS818" s="26" t="s">
        <v>7291</v>
      </c>
      <c r="CT818" s="8" t="s">
        <v>7292</v>
      </c>
    </row>
    <row r="819" spans="97:98">
      <c r="CS819" s="26" t="s">
        <v>7293</v>
      </c>
      <c r="CT819" s="8" t="s">
        <v>7294</v>
      </c>
    </row>
    <row r="820" spans="97:98">
      <c r="CS820" s="26" t="s">
        <v>7295</v>
      </c>
      <c r="CT820" s="8" t="s">
        <v>7296</v>
      </c>
    </row>
    <row r="821" spans="97:98">
      <c r="CS821" s="26" t="s">
        <v>7297</v>
      </c>
      <c r="CT821" s="8" t="s">
        <v>7298</v>
      </c>
    </row>
    <row r="822" spans="97:98">
      <c r="CS822" s="26" t="s">
        <v>7299</v>
      </c>
      <c r="CT822" s="8" t="s">
        <v>7300</v>
      </c>
    </row>
    <row r="823" spans="97:98">
      <c r="CS823" s="26" t="s">
        <v>7301</v>
      </c>
      <c r="CT823" s="8" t="s">
        <v>7302</v>
      </c>
    </row>
    <row r="824" spans="97:98">
      <c r="CS824" s="26" t="s">
        <v>7303</v>
      </c>
      <c r="CT824" s="8" t="s">
        <v>7304</v>
      </c>
    </row>
    <row r="825" spans="97:98">
      <c r="CS825" s="26" t="s">
        <v>7305</v>
      </c>
      <c r="CT825" s="8" t="s">
        <v>7306</v>
      </c>
    </row>
    <row r="826" spans="97:98">
      <c r="CS826" s="26" t="s">
        <v>7307</v>
      </c>
      <c r="CT826" s="8" t="s">
        <v>7308</v>
      </c>
    </row>
    <row r="827" spans="97:98">
      <c r="CS827" s="26" t="s">
        <v>7309</v>
      </c>
      <c r="CT827" s="8" t="s">
        <v>7310</v>
      </c>
    </row>
    <row r="828" spans="97:98">
      <c r="CS828" s="26" t="s">
        <v>7311</v>
      </c>
      <c r="CT828" s="8" t="s">
        <v>7312</v>
      </c>
    </row>
    <row r="829" spans="97:98">
      <c r="CS829" s="26" t="s">
        <v>7313</v>
      </c>
      <c r="CT829" s="8" t="s">
        <v>7314</v>
      </c>
    </row>
    <row r="830" spans="97:98">
      <c r="CS830" s="26" t="s">
        <v>7315</v>
      </c>
      <c r="CT830" s="8" t="s">
        <v>7316</v>
      </c>
    </row>
    <row r="831" spans="97:98">
      <c r="CS831" s="26" t="s">
        <v>7317</v>
      </c>
      <c r="CT831" s="8" t="s">
        <v>7318</v>
      </c>
    </row>
    <row r="832" spans="97:98">
      <c r="CS832" s="26" t="s">
        <v>7319</v>
      </c>
      <c r="CT832" s="8" t="s">
        <v>7320</v>
      </c>
    </row>
    <row r="833" spans="97:98">
      <c r="CS833" s="26" t="s">
        <v>7321</v>
      </c>
      <c r="CT833" s="8" t="s">
        <v>7322</v>
      </c>
    </row>
    <row r="834" spans="97:98">
      <c r="CS834" s="26" t="s">
        <v>7323</v>
      </c>
      <c r="CT834" s="8" t="s">
        <v>7324</v>
      </c>
    </row>
    <row r="835" spans="97:98">
      <c r="CS835" s="26" t="s">
        <v>7325</v>
      </c>
      <c r="CT835" s="8" t="s">
        <v>7326</v>
      </c>
    </row>
    <row r="836" spans="97:98">
      <c r="CS836" s="26" t="s">
        <v>7327</v>
      </c>
      <c r="CT836" s="8" t="s">
        <v>7328</v>
      </c>
    </row>
    <row r="837" spans="97:98">
      <c r="CS837" s="26" t="s">
        <v>7329</v>
      </c>
      <c r="CT837" s="8" t="s">
        <v>7330</v>
      </c>
    </row>
    <row r="838" spans="97:98">
      <c r="CS838" s="26" t="s">
        <v>7331</v>
      </c>
      <c r="CT838" s="8" t="s">
        <v>7332</v>
      </c>
    </row>
    <row r="839" spans="97:98">
      <c r="CS839" s="26" t="s">
        <v>7333</v>
      </c>
      <c r="CT839" s="8" t="s">
        <v>7334</v>
      </c>
    </row>
    <row r="840" spans="97:98">
      <c r="CS840" s="26" t="s">
        <v>7335</v>
      </c>
      <c r="CT840" s="8" t="s">
        <v>7336</v>
      </c>
    </row>
    <row r="841" spans="97:98">
      <c r="CS841" s="26" t="s">
        <v>7337</v>
      </c>
      <c r="CT841" s="8" t="s">
        <v>7338</v>
      </c>
    </row>
    <row r="842" spans="97:98">
      <c r="CS842" s="26" t="s">
        <v>7339</v>
      </c>
      <c r="CT842" s="8" t="s">
        <v>7340</v>
      </c>
    </row>
    <row r="843" spans="97:98">
      <c r="CS843" s="26" t="s">
        <v>7341</v>
      </c>
      <c r="CT843" s="8" t="s">
        <v>7342</v>
      </c>
    </row>
    <row r="844" spans="97:98">
      <c r="CS844" s="26" t="s">
        <v>7343</v>
      </c>
      <c r="CT844" s="8" t="s">
        <v>7344</v>
      </c>
    </row>
    <row r="845" spans="97:98">
      <c r="CS845" s="26" t="s">
        <v>7345</v>
      </c>
      <c r="CT845" s="8" t="s">
        <v>7346</v>
      </c>
    </row>
    <row r="846" spans="97:98">
      <c r="CS846" s="26" t="s">
        <v>7347</v>
      </c>
      <c r="CT846" s="8" t="s">
        <v>7348</v>
      </c>
    </row>
    <row r="847" spans="97:98">
      <c r="CS847" s="26" t="s">
        <v>7349</v>
      </c>
      <c r="CT847" s="8" t="s">
        <v>7350</v>
      </c>
    </row>
    <row r="848" spans="97:98">
      <c r="CS848" s="26" t="s">
        <v>7351</v>
      </c>
      <c r="CT848" s="8" t="s">
        <v>7352</v>
      </c>
    </row>
    <row r="849" spans="97:98">
      <c r="CS849" s="26" t="s">
        <v>7353</v>
      </c>
      <c r="CT849" s="8" t="s">
        <v>7354</v>
      </c>
    </row>
    <row r="850" spans="97:98">
      <c r="CS850" s="26" t="s">
        <v>7355</v>
      </c>
      <c r="CT850" s="8" t="s">
        <v>7356</v>
      </c>
    </row>
    <row r="851" spans="97:98">
      <c r="CS851" s="26" t="s">
        <v>7357</v>
      </c>
      <c r="CT851" s="8" t="s">
        <v>7358</v>
      </c>
    </row>
    <row r="852" spans="97:98">
      <c r="CS852" s="26" t="s">
        <v>7359</v>
      </c>
      <c r="CT852" s="8" t="s">
        <v>7360</v>
      </c>
    </row>
    <row r="853" spans="97:98">
      <c r="CS853" s="26" t="s">
        <v>7359</v>
      </c>
      <c r="CT853" s="8" t="s">
        <v>7361</v>
      </c>
    </row>
    <row r="854" spans="97:98">
      <c r="CS854" s="26" t="s">
        <v>7362</v>
      </c>
      <c r="CT854" s="8" t="s">
        <v>7363</v>
      </c>
    </row>
    <row r="855" spans="97:98">
      <c r="CS855" s="26" t="s">
        <v>7364</v>
      </c>
      <c r="CT855" s="8" t="s">
        <v>7365</v>
      </c>
    </row>
    <row r="856" spans="97:98">
      <c r="CS856" s="26" t="s">
        <v>7366</v>
      </c>
      <c r="CT856" s="8" t="s">
        <v>7367</v>
      </c>
    </row>
    <row r="857" spans="97:98">
      <c r="CS857" s="26" t="s">
        <v>7368</v>
      </c>
      <c r="CT857" s="8" t="s">
        <v>7369</v>
      </c>
    </row>
    <row r="858" spans="97:98">
      <c r="CS858" s="26" t="s">
        <v>7370</v>
      </c>
      <c r="CT858" s="8" t="s">
        <v>7371</v>
      </c>
    </row>
    <row r="859" spans="97:98">
      <c r="CS859" s="26" t="s">
        <v>7372</v>
      </c>
      <c r="CT859" s="8" t="s">
        <v>7373</v>
      </c>
    </row>
    <row r="860" spans="97:98">
      <c r="CS860" s="26" t="s">
        <v>7374</v>
      </c>
      <c r="CT860" s="8" t="s">
        <v>7375</v>
      </c>
    </row>
    <row r="861" spans="97:98">
      <c r="CS861" s="26" t="s">
        <v>7376</v>
      </c>
      <c r="CT861" s="8" t="s">
        <v>7377</v>
      </c>
    </row>
    <row r="862" spans="97:98">
      <c r="CS862" s="26" t="s">
        <v>7378</v>
      </c>
      <c r="CT862" s="8" t="s">
        <v>7379</v>
      </c>
    </row>
    <row r="863" spans="97:98">
      <c r="CS863" s="26" t="s">
        <v>7380</v>
      </c>
      <c r="CT863" s="8" t="s">
        <v>7381</v>
      </c>
    </row>
    <row r="864" spans="97:98">
      <c r="CS864" s="26" t="s">
        <v>7382</v>
      </c>
      <c r="CT864" s="8" t="s">
        <v>7383</v>
      </c>
    </row>
    <row r="865" spans="97:98">
      <c r="CS865" s="26" t="s">
        <v>7384</v>
      </c>
      <c r="CT865" s="8" t="s">
        <v>7385</v>
      </c>
    </row>
    <row r="866" spans="97:98">
      <c r="CS866" s="26" t="s">
        <v>7386</v>
      </c>
      <c r="CT866" s="8" t="s">
        <v>7387</v>
      </c>
    </row>
    <row r="867" spans="97:98">
      <c r="CS867" s="26" t="s">
        <v>7388</v>
      </c>
      <c r="CT867" s="8" t="s">
        <v>7389</v>
      </c>
    </row>
    <row r="868" spans="97:98">
      <c r="CS868" s="26" t="s">
        <v>7390</v>
      </c>
      <c r="CT868" s="8" t="s">
        <v>7391</v>
      </c>
    </row>
    <row r="869" spans="97:98">
      <c r="CS869" s="26" t="s">
        <v>7392</v>
      </c>
      <c r="CT869" s="8" t="s">
        <v>7393</v>
      </c>
    </row>
    <row r="870" spans="97:98">
      <c r="CS870" s="26" t="s">
        <v>7394</v>
      </c>
      <c r="CT870" s="8" t="s">
        <v>7395</v>
      </c>
    </row>
    <row r="871" spans="97:98">
      <c r="CS871" s="26" t="s">
        <v>7396</v>
      </c>
      <c r="CT871" s="8" t="s">
        <v>7397</v>
      </c>
    </row>
    <row r="872" spans="97:98">
      <c r="CS872" s="26" t="s">
        <v>7398</v>
      </c>
      <c r="CT872" s="8" t="s">
        <v>7399</v>
      </c>
    </row>
    <row r="873" spans="97:98">
      <c r="CS873" s="26" t="s">
        <v>7400</v>
      </c>
      <c r="CT873" s="8" t="s">
        <v>7401</v>
      </c>
    </row>
    <row r="874" spans="97:98">
      <c r="CS874" s="26" t="s">
        <v>7402</v>
      </c>
      <c r="CT874" s="8" t="s">
        <v>7403</v>
      </c>
    </row>
    <row r="875" spans="97:98">
      <c r="CS875" s="26" t="s">
        <v>7404</v>
      </c>
      <c r="CT875" s="8" t="s">
        <v>7405</v>
      </c>
    </row>
    <row r="876" spans="97:98">
      <c r="CS876" s="26" t="s">
        <v>7406</v>
      </c>
      <c r="CT876" s="8" t="s">
        <v>7407</v>
      </c>
    </row>
    <row r="877" spans="97:98">
      <c r="CS877" s="26" t="s">
        <v>7408</v>
      </c>
      <c r="CT877" s="8" t="s">
        <v>7409</v>
      </c>
    </row>
    <row r="878" spans="97:98">
      <c r="CS878" s="26" t="s">
        <v>7410</v>
      </c>
      <c r="CT878" s="8" t="s">
        <v>7411</v>
      </c>
    </row>
    <row r="879" spans="97:98">
      <c r="CS879" s="26" t="s">
        <v>7412</v>
      </c>
      <c r="CT879" s="8" t="s">
        <v>7413</v>
      </c>
    </row>
    <row r="880" spans="97:98">
      <c r="CS880" s="26" t="s">
        <v>7412</v>
      </c>
      <c r="CT880" s="8" t="s">
        <v>7414</v>
      </c>
    </row>
    <row r="881" spans="97:98">
      <c r="CS881" s="26" t="s">
        <v>7415</v>
      </c>
      <c r="CT881" s="8" t="s">
        <v>7416</v>
      </c>
    </row>
    <row r="882" spans="97:98">
      <c r="CS882" s="26" t="s">
        <v>7417</v>
      </c>
      <c r="CT882" s="8" t="s">
        <v>7418</v>
      </c>
    </row>
    <row r="883" spans="97:98">
      <c r="CS883" s="26" t="s">
        <v>7419</v>
      </c>
      <c r="CT883" s="8" t="s">
        <v>7420</v>
      </c>
    </row>
    <row r="884" spans="97:98">
      <c r="CS884" s="26" t="s">
        <v>7421</v>
      </c>
      <c r="CT884" s="8" t="s">
        <v>7422</v>
      </c>
    </row>
    <row r="885" spans="97:98">
      <c r="CS885" s="26" t="s">
        <v>7423</v>
      </c>
      <c r="CT885" s="8" t="s">
        <v>7424</v>
      </c>
    </row>
    <row r="886" spans="97:98">
      <c r="CS886" s="26" t="s">
        <v>7425</v>
      </c>
      <c r="CT886" s="8" t="s">
        <v>7426</v>
      </c>
    </row>
    <row r="887" spans="97:98">
      <c r="CS887" s="26" t="s">
        <v>7427</v>
      </c>
      <c r="CT887" s="8" t="s">
        <v>7428</v>
      </c>
    </row>
    <row r="888" spans="97:98">
      <c r="CS888" s="26" t="s">
        <v>7429</v>
      </c>
      <c r="CT888" s="8" t="s">
        <v>7430</v>
      </c>
    </row>
    <row r="889" spans="97:98">
      <c r="CS889" s="26" t="s">
        <v>7431</v>
      </c>
      <c r="CT889" s="8" t="s">
        <v>7432</v>
      </c>
    </row>
    <row r="890" spans="97:98">
      <c r="CS890" s="26" t="s">
        <v>7433</v>
      </c>
      <c r="CT890" s="8" t="s">
        <v>7434</v>
      </c>
    </row>
    <row r="891" spans="97:98">
      <c r="CS891" s="26" t="s">
        <v>7435</v>
      </c>
      <c r="CT891" s="8" t="s">
        <v>7436</v>
      </c>
    </row>
    <row r="892" spans="97:98">
      <c r="CS892" s="26" t="s">
        <v>7437</v>
      </c>
      <c r="CT892" s="8" t="s">
        <v>7438</v>
      </c>
    </row>
    <row r="893" spans="97:98">
      <c r="CS893" s="26" t="s">
        <v>7439</v>
      </c>
      <c r="CT893" s="8" t="s">
        <v>7440</v>
      </c>
    </row>
    <row r="894" spans="97:98">
      <c r="CS894" s="26" t="s">
        <v>7441</v>
      </c>
      <c r="CT894" s="8" t="s">
        <v>7442</v>
      </c>
    </row>
    <row r="895" spans="97:98">
      <c r="CS895" s="26" t="s">
        <v>7443</v>
      </c>
      <c r="CT895" s="8" t="s">
        <v>7444</v>
      </c>
    </row>
    <row r="896" spans="97:98">
      <c r="CS896" s="26" t="s">
        <v>7445</v>
      </c>
      <c r="CT896" s="8" t="s">
        <v>7446</v>
      </c>
    </row>
    <row r="897" spans="97:98">
      <c r="CS897" s="26" t="s">
        <v>7447</v>
      </c>
      <c r="CT897" s="8" t="s">
        <v>7448</v>
      </c>
    </row>
    <row r="898" spans="97:98">
      <c r="CS898" s="26" t="s">
        <v>7449</v>
      </c>
      <c r="CT898" s="8" t="s">
        <v>7450</v>
      </c>
    </row>
    <row r="899" spans="97:98">
      <c r="CS899" s="26" t="s">
        <v>7451</v>
      </c>
      <c r="CT899" s="8" t="s">
        <v>7452</v>
      </c>
    </row>
    <row r="900" spans="97:98">
      <c r="CS900" s="26" t="s">
        <v>7453</v>
      </c>
      <c r="CT900" s="8" t="s">
        <v>7454</v>
      </c>
    </row>
    <row r="901" spans="97:98">
      <c r="CS901" s="26" t="s">
        <v>7455</v>
      </c>
      <c r="CT901" s="8" t="s">
        <v>7456</v>
      </c>
    </row>
    <row r="902" spans="97:98">
      <c r="CS902" s="26" t="s">
        <v>7457</v>
      </c>
      <c r="CT902" s="8" t="s">
        <v>7458</v>
      </c>
    </row>
    <row r="903" spans="97:98">
      <c r="CS903" s="26" t="s">
        <v>7459</v>
      </c>
      <c r="CT903" s="8" t="s">
        <v>7460</v>
      </c>
    </row>
    <row r="904" spans="97:98">
      <c r="CS904" s="26" t="s">
        <v>7461</v>
      </c>
      <c r="CT904" s="8" t="s">
        <v>7462</v>
      </c>
    </row>
    <row r="905" spans="97:98">
      <c r="CS905" s="26" t="s">
        <v>7463</v>
      </c>
      <c r="CT905" s="8" t="s">
        <v>7464</v>
      </c>
    </row>
    <row r="906" spans="97:98">
      <c r="CS906" s="26" t="s">
        <v>7465</v>
      </c>
      <c r="CT906" s="8" t="s">
        <v>7466</v>
      </c>
    </row>
    <row r="907" spans="97:98">
      <c r="CS907" s="26" t="s">
        <v>7467</v>
      </c>
      <c r="CT907" s="8" t="s">
        <v>7468</v>
      </c>
    </row>
    <row r="908" spans="97:98">
      <c r="CS908" s="26" t="s">
        <v>7469</v>
      </c>
      <c r="CT908" s="8" t="s">
        <v>7470</v>
      </c>
    </row>
    <row r="909" spans="97:98">
      <c r="CS909" s="26" t="s">
        <v>7471</v>
      </c>
      <c r="CT909" s="8" t="s">
        <v>7472</v>
      </c>
    </row>
    <row r="910" spans="97:98">
      <c r="CS910" s="26" t="s">
        <v>7473</v>
      </c>
      <c r="CT910" s="8" t="s">
        <v>7474</v>
      </c>
    </row>
    <row r="911" spans="97:98">
      <c r="CS911" s="26" t="s">
        <v>7475</v>
      </c>
      <c r="CT911" s="8" t="s">
        <v>7476</v>
      </c>
    </row>
    <row r="912" spans="97:98">
      <c r="CS912" s="26" t="s">
        <v>7477</v>
      </c>
      <c r="CT912" s="8" t="s">
        <v>7478</v>
      </c>
    </row>
    <row r="913" spans="97:98">
      <c r="CS913" s="26" t="s">
        <v>7479</v>
      </c>
      <c r="CT913" s="8" t="s">
        <v>7480</v>
      </c>
    </row>
    <row r="914" spans="97:98">
      <c r="CS914" s="26" t="s">
        <v>7481</v>
      </c>
      <c r="CT914" s="8" t="s">
        <v>7482</v>
      </c>
    </row>
    <row r="915" spans="97:98">
      <c r="CS915" s="26" t="s">
        <v>7483</v>
      </c>
      <c r="CT915" s="8" t="s">
        <v>7484</v>
      </c>
    </row>
    <row r="916" spans="97:98">
      <c r="CS916" s="26" t="s">
        <v>7485</v>
      </c>
      <c r="CT916" s="8" t="s">
        <v>7486</v>
      </c>
    </row>
    <row r="917" spans="97:98">
      <c r="CS917" s="26" t="s">
        <v>7487</v>
      </c>
      <c r="CT917" s="8" t="s">
        <v>7488</v>
      </c>
    </row>
    <row r="918" spans="97:98">
      <c r="CS918" s="26" t="s">
        <v>7489</v>
      </c>
      <c r="CT918" s="8" t="s">
        <v>7490</v>
      </c>
    </row>
    <row r="919" spans="97:98">
      <c r="CS919" s="26" t="s">
        <v>7491</v>
      </c>
      <c r="CT919" s="8" t="s">
        <v>7492</v>
      </c>
    </row>
    <row r="920" spans="97:98">
      <c r="CS920" s="26" t="s">
        <v>7493</v>
      </c>
      <c r="CT920" s="8" t="s">
        <v>7494</v>
      </c>
    </row>
    <row r="921" spans="97:98">
      <c r="CS921" s="26" t="s">
        <v>7495</v>
      </c>
      <c r="CT921" s="8" t="s">
        <v>7496</v>
      </c>
    </row>
    <row r="922" spans="97:98">
      <c r="CS922" s="26" t="s">
        <v>7497</v>
      </c>
      <c r="CT922" s="8" t="s">
        <v>7498</v>
      </c>
    </row>
    <row r="923" spans="97:98">
      <c r="CS923" s="26" t="s">
        <v>7499</v>
      </c>
      <c r="CT923" s="8" t="s">
        <v>7500</v>
      </c>
    </row>
    <row r="924" spans="97:98">
      <c r="CS924" s="26" t="s">
        <v>7501</v>
      </c>
      <c r="CT924" s="8" t="s">
        <v>7502</v>
      </c>
    </row>
    <row r="925" spans="97:98">
      <c r="CS925" s="26" t="s">
        <v>7503</v>
      </c>
      <c r="CT925" s="8" t="s">
        <v>7504</v>
      </c>
    </row>
    <row r="926" spans="97:98">
      <c r="CS926" s="26" t="s">
        <v>7505</v>
      </c>
      <c r="CT926" s="8" t="s">
        <v>7506</v>
      </c>
    </row>
    <row r="927" spans="97:98">
      <c r="CS927" s="26" t="s">
        <v>7507</v>
      </c>
      <c r="CT927" s="8" t="s">
        <v>7508</v>
      </c>
    </row>
    <row r="928" spans="97:98">
      <c r="CS928" s="26" t="s">
        <v>7509</v>
      </c>
      <c r="CT928" s="8" t="s">
        <v>7510</v>
      </c>
    </row>
    <row r="929" spans="97:98">
      <c r="CS929" s="26" t="s">
        <v>7511</v>
      </c>
      <c r="CT929" s="8" t="s">
        <v>7512</v>
      </c>
    </row>
    <row r="930" spans="97:98">
      <c r="CS930" s="26" t="s">
        <v>7513</v>
      </c>
      <c r="CT930" s="8" t="s">
        <v>7514</v>
      </c>
    </row>
    <row r="931" spans="97:98">
      <c r="CS931" s="26" t="s">
        <v>7515</v>
      </c>
      <c r="CT931" s="8" t="s">
        <v>7516</v>
      </c>
    </row>
    <row r="932" spans="97:98">
      <c r="CS932" s="26" t="s">
        <v>7517</v>
      </c>
      <c r="CT932" s="8" t="s">
        <v>7518</v>
      </c>
    </row>
    <row r="933" spans="97:98">
      <c r="CS933" s="26" t="s">
        <v>7519</v>
      </c>
      <c r="CT933" s="8" t="s">
        <v>7520</v>
      </c>
    </row>
    <row r="934" spans="97:98">
      <c r="CS934" s="26" t="s">
        <v>7521</v>
      </c>
      <c r="CT934" s="8" t="s">
        <v>7522</v>
      </c>
    </row>
    <row r="935" spans="97:98">
      <c r="CS935" s="26" t="s">
        <v>7523</v>
      </c>
      <c r="CT935" s="8" t="s">
        <v>7524</v>
      </c>
    </row>
    <row r="936" spans="97:98">
      <c r="CS936" s="26" t="s">
        <v>7525</v>
      </c>
      <c r="CT936" s="8" t="s">
        <v>7526</v>
      </c>
    </row>
    <row r="937" spans="97:98">
      <c r="CS937" s="26" t="s">
        <v>7527</v>
      </c>
      <c r="CT937" s="8" t="s">
        <v>7528</v>
      </c>
    </row>
    <row r="938" spans="97:98">
      <c r="CS938" s="26" t="s">
        <v>7529</v>
      </c>
      <c r="CT938" s="8" t="s">
        <v>7530</v>
      </c>
    </row>
    <row r="939" spans="97:98">
      <c r="CS939" s="26" t="s">
        <v>7531</v>
      </c>
      <c r="CT939" s="8" t="s">
        <v>7532</v>
      </c>
    </row>
    <row r="940" spans="97:98">
      <c r="CS940" s="26" t="s">
        <v>7533</v>
      </c>
      <c r="CT940" s="8" t="s">
        <v>7534</v>
      </c>
    </row>
    <row r="941" spans="97:98">
      <c r="CS941" s="26" t="s">
        <v>7535</v>
      </c>
      <c r="CT941" s="8" t="s">
        <v>7536</v>
      </c>
    </row>
    <row r="942" spans="97:98">
      <c r="CS942" s="26" t="s">
        <v>7537</v>
      </c>
      <c r="CT942" s="8" t="s">
        <v>7538</v>
      </c>
    </row>
    <row r="943" spans="97:98">
      <c r="CS943" s="26" t="s">
        <v>7539</v>
      </c>
      <c r="CT943" s="8" t="s">
        <v>7540</v>
      </c>
    </row>
    <row r="944" spans="97:98">
      <c r="CS944" s="26" t="s">
        <v>7541</v>
      </c>
      <c r="CT944" s="8" t="s">
        <v>7542</v>
      </c>
    </row>
    <row r="945" spans="97:98">
      <c r="CS945" s="26" t="s">
        <v>7543</v>
      </c>
      <c r="CT945" s="8" t="s">
        <v>7544</v>
      </c>
    </row>
    <row r="946" spans="97:98">
      <c r="CS946" s="26" t="s">
        <v>7545</v>
      </c>
      <c r="CT946" s="8" t="s">
        <v>7546</v>
      </c>
    </row>
    <row r="947" spans="97:98">
      <c r="CS947" s="26" t="s">
        <v>7547</v>
      </c>
      <c r="CT947" s="8" t="s">
        <v>7548</v>
      </c>
    </row>
    <row r="948" spans="97:98">
      <c r="CS948" s="26" t="s">
        <v>7549</v>
      </c>
      <c r="CT948" s="8" t="s">
        <v>7550</v>
      </c>
    </row>
    <row r="949" spans="97:98">
      <c r="CS949" s="26" t="s">
        <v>7551</v>
      </c>
      <c r="CT949" s="8" t="s">
        <v>7552</v>
      </c>
    </row>
    <row r="950" spans="97:98">
      <c r="CS950" s="26" t="s">
        <v>7553</v>
      </c>
      <c r="CT950" s="8" t="s">
        <v>7554</v>
      </c>
    </row>
    <row r="951" spans="97:98">
      <c r="CS951" s="26" t="s">
        <v>7555</v>
      </c>
      <c r="CT951" s="8" t="s">
        <v>7556</v>
      </c>
    </row>
    <row r="952" spans="97:98">
      <c r="CS952" s="26" t="s">
        <v>7557</v>
      </c>
      <c r="CT952" s="8" t="s">
        <v>7558</v>
      </c>
    </row>
    <row r="953" spans="97:98">
      <c r="CS953" s="26" t="s">
        <v>7559</v>
      </c>
      <c r="CT953" s="8" t="s">
        <v>7560</v>
      </c>
    </row>
    <row r="954" spans="97:98">
      <c r="CS954" s="26" t="s">
        <v>7561</v>
      </c>
      <c r="CT954" s="8" t="s">
        <v>7562</v>
      </c>
    </row>
    <row r="955" spans="97:98">
      <c r="CS955" s="26" t="s">
        <v>7563</v>
      </c>
      <c r="CT955" s="8" t="s">
        <v>7564</v>
      </c>
    </row>
    <row r="956" spans="97:98">
      <c r="CS956" s="26" t="s">
        <v>7565</v>
      </c>
      <c r="CT956" s="8" t="s">
        <v>7566</v>
      </c>
    </row>
    <row r="957" spans="97:98">
      <c r="CS957" s="26" t="s">
        <v>7567</v>
      </c>
      <c r="CT957" s="8" t="s">
        <v>7568</v>
      </c>
    </row>
    <row r="958" spans="97:98">
      <c r="CS958" s="26" t="s">
        <v>7569</v>
      </c>
      <c r="CT958" s="8" t="s">
        <v>7570</v>
      </c>
    </row>
    <row r="959" spans="97:98">
      <c r="CS959" s="26" t="s">
        <v>7571</v>
      </c>
      <c r="CT959" s="8" t="s">
        <v>7572</v>
      </c>
    </row>
    <row r="960" spans="97:98">
      <c r="CS960" s="26" t="s">
        <v>7573</v>
      </c>
      <c r="CT960" s="8" t="s">
        <v>7574</v>
      </c>
    </row>
    <row r="961" spans="97:98">
      <c r="CS961" s="26" t="s">
        <v>7575</v>
      </c>
      <c r="CT961" s="8" t="s">
        <v>7576</v>
      </c>
    </row>
    <row r="962" spans="97:98">
      <c r="CS962" s="26" t="s">
        <v>7577</v>
      </c>
      <c r="CT962" s="8" t="s">
        <v>7578</v>
      </c>
    </row>
    <row r="963" spans="97:98">
      <c r="CS963" s="26" t="s">
        <v>7579</v>
      </c>
      <c r="CT963" s="8" t="s">
        <v>7580</v>
      </c>
    </row>
    <row r="964" spans="97:98">
      <c r="CS964" s="26" t="s">
        <v>7581</v>
      </c>
      <c r="CT964" s="8" t="s">
        <v>7582</v>
      </c>
    </row>
    <row r="965" spans="97:98">
      <c r="CS965" s="26" t="s">
        <v>7583</v>
      </c>
      <c r="CT965" s="8" t="s">
        <v>7584</v>
      </c>
    </row>
    <row r="966" spans="97:98">
      <c r="CS966" s="26" t="s">
        <v>7585</v>
      </c>
      <c r="CT966" s="8" t="s">
        <v>7586</v>
      </c>
    </row>
    <row r="967" spans="97:98">
      <c r="CS967" s="26" t="s">
        <v>7587</v>
      </c>
      <c r="CT967" s="8" t="s">
        <v>7588</v>
      </c>
    </row>
    <row r="968" spans="97:98">
      <c r="CS968" s="26" t="s">
        <v>7589</v>
      </c>
      <c r="CT968" s="8" t="s">
        <v>7590</v>
      </c>
    </row>
    <row r="969" spans="97:98">
      <c r="CS969" s="26" t="s">
        <v>7591</v>
      </c>
      <c r="CT969" s="8" t="s">
        <v>7592</v>
      </c>
    </row>
    <row r="970" spans="97:98">
      <c r="CS970" s="26" t="s">
        <v>7593</v>
      </c>
      <c r="CT970" s="8" t="s">
        <v>7594</v>
      </c>
    </row>
    <row r="971" spans="97:98">
      <c r="CS971" s="26" t="s">
        <v>7595</v>
      </c>
      <c r="CT971" s="8" t="s">
        <v>7596</v>
      </c>
    </row>
    <row r="972" spans="97:98">
      <c r="CS972" s="26" t="s">
        <v>7597</v>
      </c>
      <c r="CT972" s="8" t="s">
        <v>7598</v>
      </c>
    </row>
    <row r="973" spans="97:98">
      <c r="CS973" s="26" t="s">
        <v>7599</v>
      </c>
      <c r="CT973" s="8" t="s">
        <v>7600</v>
      </c>
    </row>
    <row r="974" spans="97:98">
      <c r="CS974" s="26" t="s">
        <v>7601</v>
      </c>
      <c r="CT974" s="8" t="s">
        <v>7602</v>
      </c>
    </row>
    <row r="975" spans="97:98">
      <c r="CS975" s="26" t="s">
        <v>7603</v>
      </c>
      <c r="CT975" s="8" t="s">
        <v>7604</v>
      </c>
    </row>
    <row r="976" spans="97:98">
      <c r="CS976" s="26" t="s">
        <v>7605</v>
      </c>
      <c r="CT976" s="8" t="s">
        <v>7606</v>
      </c>
    </row>
    <row r="977" spans="97:98">
      <c r="CS977" s="26" t="s">
        <v>7607</v>
      </c>
      <c r="CT977" s="8" t="s">
        <v>7608</v>
      </c>
    </row>
    <row r="978" spans="97:98">
      <c r="CS978" s="26" t="s">
        <v>7609</v>
      </c>
      <c r="CT978" s="8" t="s">
        <v>7610</v>
      </c>
    </row>
    <row r="979" spans="97:98">
      <c r="CS979" s="26" t="s">
        <v>7611</v>
      </c>
      <c r="CT979" s="8" t="s">
        <v>7612</v>
      </c>
    </row>
    <row r="980" spans="97:98">
      <c r="CS980" s="26" t="s">
        <v>7613</v>
      </c>
      <c r="CT980" s="8" t="s">
        <v>7614</v>
      </c>
    </row>
    <row r="981" spans="97:98">
      <c r="CS981" s="26" t="s">
        <v>7615</v>
      </c>
      <c r="CT981" s="8" t="s">
        <v>7616</v>
      </c>
    </row>
    <row r="982" spans="97:98">
      <c r="CS982" s="26" t="s">
        <v>7617</v>
      </c>
      <c r="CT982" s="8" t="s">
        <v>7618</v>
      </c>
    </row>
    <row r="983" spans="97:98">
      <c r="CS983" s="26" t="s">
        <v>7619</v>
      </c>
      <c r="CT983" s="8" t="s">
        <v>7620</v>
      </c>
    </row>
    <row r="984" spans="97:98">
      <c r="CS984" s="26" t="s">
        <v>7621</v>
      </c>
      <c r="CT984" s="8" t="s">
        <v>7622</v>
      </c>
    </row>
    <row r="985" spans="97:98">
      <c r="CS985" s="26" t="s">
        <v>7623</v>
      </c>
      <c r="CT985" s="8" t="s">
        <v>7624</v>
      </c>
    </row>
    <row r="986" spans="97:98">
      <c r="CS986" s="26" t="s">
        <v>7625</v>
      </c>
      <c r="CT986" s="8" t="s">
        <v>7626</v>
      </c>
    </row>
    <row r="987" spans="97:98">
      <c r="CS987" s="26" t="s">
        <v>7627</v>
      </c>
      <c r="CT987" s="8" t="s">
        <v>7628</v>
      </c>
    </row>
    <row r="988" spans="97:98">
      <c r="CS988" s="26" t="s">
        <v>7629</v>
      </c>
      <c r="CT988" s="8" t="s">
        <v>7630</v>
      </c>
    </row>
    <row r="989" spans="97:98">
      <c r="CS989" s="26" t="s">
        <v>7631</v>
      </c>
      <c r="CT989" s="8" t="s">
        <v>7632</v>
      </c>
    </row>
    <row r="990" spans="97:98">
      <c r="CS990" s="26" t="s">
        <v>7633</v>
      </c>
      <c r="CT990" s="8" t="s">
        <v>7634</v>
      </c>
    </row>
    <row r="991" spans="97:98">
      <c r="CS991" s="26" t="s">
        <v>7635</v>
      </c>
      <c r="CT991" s="8" t="s">
        <v>7636</v>
      </c>
    </row>
    <row r="992" spans="97:98">
      <c r="CS992" s="26" t="s">
        <v>7637</v>
      </c>
      <c r="CT992" s="8" t="s">
        <v>7638</v>
      </c>
    </row>
    <row r="993" spans="97:98">
      <c r="CS993" s="26" t="s">
        <v>7639</v>
      </c>
      <c r="CT993" s="8" t="s">
        <v>7640</v>
      </c>
    </row>
    <row r="994" spans="97:98">
      <c r="CS994" s="26" t="s">
        <v>7641</v>
      </c>
      <c r="CT994" s="8" t="s">
        <v>7642</v>
      </c>
    </row>
    <row r="995" spans="97:98">
      <c r="CS995" s="26" t="s">
        <v>7643</v>
      </c>
      <c r="CT995" s="8" t="s">
        <v>7644</v>
      </c>
    </row>
    <row r="996" spans="97:98">
      <c r="CS996" s="26" t="s">
        <v>7645</v>
      </c>
      <c r="CT996" s="8" t="s">
        <v>7646</v>
      </c>
    </row>
    <row r="997" spans="97:98">
      <c r="CS997" s="26" t="s">
        <v>7647</v>
      </c>
      <c r="CT997" s="8" t="s">
        <v>7648</v>
      </c>
    </row>
    <row r="998" spans="97:98">
      <c r="CS998" s="26" t="s">
        <v>7649</v>
      </c>
      <c r="CT998" s="8" t="s">
        <v>7650</v>
      </c>
    </row>
    <row r="999" spans="97:98">
      <c r="CS999" s="26" t="s">
        <v>7651</v>
      </c>
      <c r="CT999" s="8" t="s">
        <v>7652</v>
      </c>
    </row>
    <row r="1000" spans="97:98">
      <c r="CS1000" s="26" t="s">
        <v>7653</v>
      </c>
      <c r="CT1000" s="8" t="s">
        <v>7654</v>
      </c>
    </row>
    <row r="1001" spans="97:98">
      <c r="CS1001" s="26" t="s">
        <v>7655</v>
      </c>
      <c r="CT1001" s="8" t="s">
        <v>7656</v>
      </c>
    </row>
    <row r="1002" spans="97:98">
      <c r="CS1002" s="26" t="s">
        <v>7657</v>
      </c>
      <c r="CT1002" s="8" t="s">
        <v>7658</v>
      </c>
    </row>
    <row r="1003" spans="97:98">
      <c r="CS1003" s="26" t="s">
        <v>7659</v>
      </c>
      <c r="CT1003" s="8" t="s">
        <v>7660</v>
      </c>
    </row>
    <row r="1004" spans="97:98">
      <c r="CS1004" s="26" t="s">
        <v>7661</v>
      </c>
      <c r="CT1004" s="8" t="s">
        <v>7662</v>
      </c>
    </row>
    <row r="1005" spans="97:98">
      <c r="CS1005" s="26" t="s">
        <v>7663</v>
      </c>
      <c r="CT1005" s="8" t="s">
        <v>7664</v>
      </c>
    </row>
    <row r="1006" spans="97:98">
      <c r="CS1006" s="26" t="s">
        <v>7665</v>
      </c>
      <c r="CT1006" s="8" t="s">
        <v>7666</v>
      </c>
    </row>
    <row r="1007" spans="97:98">
      <c r="CS1007" s="26" t="s">
        <v>7667</v>
      </c>
      <c r="CT1007" s="8" t="s">
        <v>7668</v>
      </c>
    </row>
    <row r="1008" spans="97:98">
      <c r="CS1008" s="26" t="s">
        <v>7669</v>
      </c>
      <c r="CT1008" s="8" t="s">
        <v>7670</v>
      </c>
    </row>
    <row r="1009" spans="97:98">
      <c r="CS1009" s="26" t="s">
        <v>7671</v>
      </c>
      <c r="CT1009" s="8" t="s">
        <v>7672</v>
      </c>
    </row>
    <row r="1010" spans="97:98">
      <c r="CS1010" s="26" t="s">
        <v>7673</v>
      </c>
      <c r="CT1010" s="8" t="s">
        <v>7674</v>
      </c>
    </row>
    <row r="1011" spans="97:98">
      <c r="CS1011" s="26" t="s">
        <v>7675</v>
      </c>
      <c r="CT1011" s="8" t="s">
        <v>7676</v>
      </c>
    </row>
    <row r="1012" spans="97:98">
      <c r="CS1012" s="26" t="s">
        <v>7677</v>
      </c>
      <c r="CT1012" s="8" t="s">
        <v>7678</v>
      </c>
    </row>
    <row r="1013" spans="97:98">
      <c r="CS1013" s="26" t="s">
        <v>7679</v>
      </c>
      <c r="CT1013" s="8" t="s">
        <v>7680</v>
      </c>
    </row>
    <row r="1014" spans="97:98">
      <c r="CS1014" s="26" t="s">
        <v>7681</v>
      </c>
      <c r="CT1014" s="8" t="s">
        <v>7682</v>
      </c>
    </row>
    <row r="1015" spans="97:98">
      <c r="CS1015" s="26" t="s">
        <v>7683</v>
      </c>
      <c r="CT1015" s="8" t="s">
        <v>7684</v>
      </c>
    </row>
    <row r="1016" spans="97:98">
      <c r="CS1016" s="26" t="s">
        <v>7685</v>
      </c>
      <c r="CT1016" s="8" t="s">
        <v>7686</v>
      </c>
    </row>
    <row r="1017" spans="97:98">
      <c r="CS1017" s="26" t="s">
        <v>7687</v>
      </c>
      <c r="CT1017" s="8" t="s">
        <v>7688</v>
      </c>
    </row>
    <row r="1018" spans="97:98">
      <c r="CS1018" s="26" t="s">
        <v>7689</v>
      </c>
      <c r="CT1018" s="8" t="s">
        <v>7690</v>
      </c>
    </row>
    <row r="1019" spans="97:98">
      <c r="CS1019" s="26" t="s">
        <v>7691</v>
      </c>
      <c r="CT1019" s="8" t="s">
        <v>7692</v>
      </c>
    </row>
    <row r="1020" spans="97:98">
      <c r="CS1020" s="26" t="s">
        <v>7693</v>
      </c>
      <c r="CT1020" s="8" t="s">
        <v>7694</v>
      </c>
    </row>
    <row r="1021" spans="97:98">
      <c r="CS1021" s="26" t="s">
        <v>7695</v>
      </c>
      <c r="CT1021" s="8" t="s">
        <v>7696</v>
      </c>
    </row>
    <row r="1022" spans="97:98">
      <c r="CS1022" s="26" t="s">
        <v>7695</v>
      </c>
      <c r="CT1022" s="8" t="s">
        <v>7697</v>
      </c>
    </row>
    <row r="1023" spans="97:98">
      <c r="CS1023" s="26" t="s">
        <v>7695</v>
      </c>
      <c r="CT1023" s="8" t="s">
        <v>7698</v>
      </c>
    </row>
    <row r="1024" spans="97:98">
      <c r="CS1024" s="26" t="s">
        <v>7699</v>
      </c>
      <c r="CT1024" s="8" t="s">
        <v>7700</v>
      </c>
    </row>
    <row r="1025" spans="97:98">
      <c r="CS1025" s="26" t="s">
        <v>7701</v>
      </c>
      <c r="CT1025" s="8" t="s">
        <v>7702</v>
      </c>
    </row>
    <row r="1026" spans="97:98">
      <c r="CS1026" s="26" t="s">
        <v>7703</v>
      </c>
      <c r="CT1026" s="8" t="s">
        <v>7704</v>
      </c>
    </row>
    <row r="1027" spans="97:98">
      <c r="CS1027" s="26" t="s">
        <v>7705</v>
      </c>
      <c r="CT1027" s="8" t="s">
        <v>7706</v>
      </c>
    </row>
    <row r="1028" spans="97:98">
      <c r="CS1028" s="26" t="s">
        <v>7707</v>
      </c>
      <c r="CT1028" s="8" t="s">
        <v>7708</v>
      </c>
    </row>
    <row r="1029" spans="97:98">
      <c r="CS1029" s="26" t="s">
        <v>7709</v>
      </c>
      <c r="CT1029" s="8" t="s">
        <v>7710</v>
      </c>
    </row>
    <row r="1030" spans="97:98">
      <c r="CS1030" s="26" t="s">
        <v>7711</v>
      </c>
      <c r="CT1030" s="8" t="s">
        <v>7712</v>
      </c>
    </row>
    <row r="1031" spans="97:98">
      <c r="CS1031" s="26" t="s">
        <v>7713</v>
      </c>
      <c r="CT1031" s="8" t="s">
        <v>7714</v>
      </c>
    </row>
    <row r="1032" spans="97:98">
      <c r="CS1032" s="26" t="s">
        <v>7715</v>
      </c>
      <c r="CT1032" s="8" t="s">
        <v>7716</v>
      </c>
    </row>
    <row r="1033" spans="97:98">
      <c r="CS1033" s="26" t="s">
        <v>7717</v>
      </c>
      <c r="CT1033" s="8" t="s">
        <v>7718</v>
      </c>
    </row>
    <row r="1034" spans="97:98">
      <c r="CS1034" s="26" t="s">
        <v>7719</v>
      </c>
      <c r="CT1034" s="8" t="s">
        <v>7720</v>
      </c>
    </row>
    <row r="1035" spans="97:98">
      <c r="CS1035" s="26" t="s">
        <v>7721</v>
      </c>
      <c r="CT1035" s="8" t="s">
        <v>7722</v>
      </c>
    </row>
    <row r="1036" spans="97:98">
      <c r="CS1036" s="26" t="s">
        <v>7723</v>
      </c>
      <c r="CT1036" s="8" t="s">
        <v>7724</v>
      </c>
    </row>
    <row r="1037" spans="97:98">
      <c r="CS1037" s="26" t="s">
        <v>7725</v>
      </c>
      <c r="CT1037" s="8" t="s">
        <v>7726</v>
      </c>
    </row>
    <row r="1038" spans="97:98">
      <c r="CS1038" s="26" t="s">
        <v>7727</v>
      </c>
      <c r="CT1038" s="8" t="s">
        <v>7728</v>
      </c>
    </row>
    <row r="1039" spans="97:98">
      <c r="CS1039" s="26" t="s">
        <v>7729</v>
      </c>
      <c r="CT1039" s="8" t="s">
        <v>7730</v>
      </c>
    </row>
    <row r="1040" spans="97:98">
      <c r="CS1040" s="26" t="s">
        <v>7731</v>
      </c>
      <c r="CT1040" s="8" t="s">
        <v>7732</v>
      </c>
    </row>
    <row r="1041" spans="97:98">
      <c r="CS1041" s="26" t="s">
        <v>7733</v>
      </c>
      <c r="CT1041" s="8" t="s">
        <v>7734</v>
      </c>
    </row>
    <row r="1042" spans="97:98">
      <c r="CS1042" s="26" t="s">
        <v>7735</v>
      </c>
      <c r="CT1042" s="8" t="s">
        <v>7736</v>
      </c>
    </row>
    <row r="1043" spans="97:98">
      <c r="CS1043" s="26" t="s">
        <v>7737</v>
      </c>
      <c r="CT1043" s="8" t="s">
        <v>7738</v>
      </c>
    </row>
    <row r="1044" spans="97:98">
      <c r="CS1044" s="26" t="s">
        <v>7739</v>
      </c>
      <c r="CT1044" s="8" t="s">
        <v>7740</v>
      </c>
    </row>
    <row r="1045" spans="97:98">
      <c r="CS1045" s="26" t="s">
        <v>7741</v>
      </c>
      <c r="CT1045" s="8" t="s">
        <v>7742</v>
      </c>
    </row>
    <row r="1046" spans="97:98">
      <c r="CS1046" s="26" t="s">
        <v>7743</v>
      </c>
      <c r="CT1046" s="8" t="s">
        <v>7744</v>
      </c>
    </row>
    <row r="1047" spans="97:98">
      <c r="CS1047" s="26" t="s">
        <v>7745</v>
      </c>
      <c r="CT1047" s="8" t="s">
        <v>7746</v>
      </c>
    </row>
    <row r="1048" spans="97:98">
      <c r="CS1048" s="26" t="s">
        <v>7747</v>
      </c>
      <c r="CT1048" s="8" t="s">
        <v>7748</v>
      </c>
    </row>
    <row r="1049" spans="97:98">
      <c r="CS1049" s="26" t="s">
        <v>7749</v>
      </c>
      <c r="CT1049" s="8" t="s">
        <v>7750</v>
      </c>
    </row>
    <row r="1050" spans="97:98">
      <c r="CS1050" s="26" t="s">
        <v>7751</v>
      </c>
      <c r="CT1050" s="8" t="s">
        <v>7752</v>
      </c>
    </row>
    <row r="1051" spans="97:98">
      <c r="CS1051" s="26" t="s">
        <v>7753</v>
      </c>
      <c r="CT1051" s="8" t="s">
        <v>7754</v>
      </c>
    </row>
    <row r="1052" spans="97:98">
      <c r="CS1052" s="26" t="s">
        <v>7753</v>
      </c>
      <c r="CT1052" s="8" t="s">
        <v>7755</v>
      </c>
    </row>
    <row r="1053" spans="97:98">
      <c r="CS1053" s="26" t="s">
        <v>7756</v>
      </c>
      <c r="CT1053" s="8" t="s">
        <v>7757</v>
      </c>
    </row>
    <row r="1054" spans="97:98">
      <c r="CS1054" s="26" t="s">
        <v>7758</v>
      </c>
      <c r="CT1054" s="8" t="s">
        <v>7759</v>
      </c>
    </row>
    <row r="1055" spans="97:98">
      <c r="CS1055" s="26" t="s">
        <v>7760</v>
      </c>
      <c r="CT1055" s="8" t="s">
        <v>7761</v>
      </c>
    </row>
    <row r="1056" spans="97:98">
      <c r="CS1056" s="26" t="s">
        <v>7762</v>
      </c>
      <c r="CT1056" s="8" t="s">
        <v>7763</v>
      </c>
    </row>
    <row r="1057" spans="97:98">
      <c r="CS1057" s="26" t="s">
        <v>7764</v>
      </c>
      <c r="CT1057" s="8" t="s">
        <v>7765</v>
      </c>
    </row>
    <row r="1058" spans="97:98">
      <c r="CS1058" s="26" t="s">
        <v>7766</v>
      </c>
      <c r="CT1058" s="8" t="s">
        <v>7767</v>
      </c>
    </row>
    <row r="1059" spans="97:98">
      <c r="CS1059" s="26" t="s">
        <v>7768</v>
      </c>
      <c r="CT1059" s="8" t="s">
        <v>7769</v>
      </c>
    </row>
    <row r="1060" spans="97:98">
      <c r="CS1060" s="26" t="s">
        <v>7770</v>
      </c>
      <c r="CT1060" s="8" t="s">
        <v>7771</v>
      </c>
    </row>
    <row r="1061" spans="97:98">
      <c r="CS1061" s="26" t="s">
        <v>7772</v>
      </c>
      <c r="CT1061" s="8" t="s">
        <v>7773</v>
      </c>
    </row>
    <row r="1062" spans="97:98">
      <c r="CS1062" s="26" t="s">
        <v>7774</v>
      </c>
      <c r="CT1062" s="8" t="s">
        <v>7775</v>
      </c>
    </row>
    <row r="1063" spans="97:98">
      <c r="CS1063" s="26" t="s">
        <v>7776</v>
      </c>
      <c r="CT1063" s="8" t="s">
        <v>7777</v>
      </c>
    </row>
    <row r="1064" spans="97:98">
      <c r="CS1064" s="26" t="s">
        <v>7778</v>
      </c>
      <c r="CT1064" s="8" t="s">
        <v>7779</v>
      </c>
    </row>
    <row r="1065" spans="97:98">
      <c r="CS1065" s="26" t="s">
        <v>7780</v>
      </c>
      <c r="CT1065" s="8" t="s">
        <v>7781</v>
      </c>
    </row>
    <row r="1066" spans="97:98">
      <c r="CS1066" s="26" t="s">
        <v>7782</v>
      </c>
      <c r="CT1066" s="8" t="s">
        <v>7783</v>
      </c>
    </row>
    <row r="1067" spans="97:98">
      <c r="CS1067" s="26" t="s">
        <v>7784</v>
      </c>
      <c r="CT1067" s="8" t="s">
        <v>7785</v>
      </c>
    </row>
    <row r="1068" spans="97:98">
      <c r="CS1068" s="26" t="s">
        <v>7786</v>
      </c>
      <c r="CT1068" s="8" t="s">
        <v>7787</v>
      </c>
    </row>
    <row r="1069" spans="97:98">
      <c r="CS1069" s="26" t="s">
        <v>7788</v>
      </c>
      <c r="CT1069" s="8" t="s">
        <v>7789</v>
      </c>
    </row>
    <row r="1070" spans="97:98">
      <c r="CS1070" s="26" t="s">
        <v>7790</v>
      </c>
      <c r="CT1070" s="8" t="s">
        <v>7791</v>
      </c>
    </row>
    <row r="1071" spans="97:98">
      <c r="CS1071" s="26" t="s">
        <v>7792</v>
      </c>
      <c r="CT1071" s="8" t="s">
        <v>7793</v>
      </c>
    </row>
    <row r="1072" spans="97:98">
      <c r="CS1072" s="26" t="s">
        <v>7794</v>
      </c>
      <c r="CT1072" s="8" t="s">
        <v>7795</v>
      </c>
    </row>
    <row r="1073" spans="97:98">
      <c r="CS1073" s="26" t="s">
        <v>7796</v>
      </c>
      <c r="CT1073" s="8" t="s">
        <v>7797</v>
      </c>
    </row>
    <row r="1074" spans="97:98">
      <c r="CS1074" s="26" t="s">
        <v>7798</v>
      </c>
      <c r="CT1074" s="8" t="s">
        <v>7799</v>
      </c>
    </row>
    <row r="1075" spans="97:98">
      <c r="CS1075" s="26" t="s">
        <v>7800</v>
      </c>
      <c r="CT1075" s="8" t="s">
        <v>7801</v>
      </c>
    </row>
    <row r="1076" spans="97:98">
      <c r="CS1076" s="26" t="s">
        <v>7802</v>
      </c>
      <c r="CT1076" s="8" t="s">
        <v>7803</v>
      </c>
    </row>
    <row r="1077" spans="97:98">
      <c r="CS1077" s="26" t="s">
        <v>7804</v>
      </c>
      <c r="CT1077" s="8" t="s">
        <v>7805</v>
      </c>
    </row>
    <row r="1078" spans="97:98">
      <c r="CS1078" s="26" t="s">
        <v>7806</v>
      </c>
      <c r="CT1078" s="8" t="s">
        <v>7807</v>
      </c>
    </row>
    <row r="1079" spans="97:98">
      <c r="CS1079" s="26" t="s">
        <v>7808</v>
      </c>
      <c r="CT1079" s="8" t="s">
        <v>7809</v>
      </c>
    </row>
    <row r="1080" spans="97:98">
      <c r="CS1080" s="26" t="s">
        <v>7810</v>
      </c>
      <c r="CT1080" s="8" t="s">
        <v>7811</v>
      </c>
    </row>
    <row r="1081" spans="97:98">
      <c r="CS1081" s="26" t="s">
        <v>7812</v>
      </c>
      <c r="CT1081" s="8" t="s">
        <v>7813</v>
      </c>
    </row>
    <row r="1082" spans="97:98">
      <c r="CS1082" s="26" t="s">
        <v>7814</v>
      </c>
      <c r="CT1082" s="8" t="s">
        <v>7815</v>
      </c>
    </row>
    <row r="1083" spans="97:98">
      <c r="CS1083" s="26" t="s">
        <v>7816</v>
      </c>
      <c r="CT1083" s="8" t="s">
        <v>7817</v>
      </c>
    </row>
    <row r="1084" spans="97:98">
      <c r="CS1084" s="26" t="s">
        <v>7818</v>
      </c>
      <c r="CT1084" s="8" t="s">
        <v>7819</v>
      </c>
    </row>
    <row r="1085" spans="97:98">
      <c r="CS1085" s="26" t="s">
        <v>7820</v>
      </c>
      <c r="CT1085" s="8" t="s">
        <v>7821</v>
      </c>
    </row>
    <row r="1086" spans="97:98">
      <c r="CS1086" s="26" t="s">
        <v>7822</v>
      </c>
      <c r="CT1086" s="8" t="s">
        <v>7823</v>
      </c>
    </row>
    <row r="1087" spans="97:98">
      <c r="CS1087" s="26" t="s">
        <v>7824</v>
      </c>
      <c r="CT1087" s="8" t="s">
        <v>7825</v>
      </c>
    </row>
    <row r="1088" spans="97:98">
      <c r="CS1088" s="26" t="s">
        <v>7826</v>
      </c>
      <c r="CT1088" s="8" t="s">
        <v>7827</v>
      </c>
    </row>
    <row r="1089" spans="97:98">
      <c r="CS1089" s="26" t="s">
        <v>7828</v>
      </c>
      <c r="CT1089" s="8" t="s">
        <v>7829</v>
      </c>
    </row>
    <row r="1090" spans="97:98">
      <c r="CS1090" s="26" t="s">
        <v>7830</v>
      </c>
      <c r="CT1090" s="8" t="s">
        <v>7831</v>
      </c>
    </row>
    <row r="1091" spans="97:98">
      <c r="CS1091" s="26" t="s">
        <v>7832</v>
      </c>
      <c r="CT1091" s="8" t="s">
        <v>7833</v>
      </c>
    </row>
    <row r="1092" spans="97:98">
      <c r="CS1092" s="26" t="s">
        <v>7834</v>
      </c>
      <c r="CT1092" s="8" t="s">
        <v>7835</v>
      </c>
    </row>
    <row r="1093" spans="97:98">
      <c r="CS1093" s="26" t="s">
        <v>7836</v>
      </c>
      <c r="CT1093" s="8" t="s">
        <v>7837</v>
      </c>
    </row>
    <row r="1094" spans="97:98">
      <c r="CS1094" s="26" t="s">
        <v>7838</v>
      </c>
      <c r="CT1094" s="8" t="s">
        <v>7839</v>
      </c>
    </row>
    <row r="1095" spans="97:98">
      <c r="CS1095" s="26" t="s">
        <v>7840</v>
      </c>
      <c r="CT1095" s="8" t="s">
        <v>7841</v>
      </c>
    </row>
    <row r="1096" spans="97:98">
      <c r="CS1096" s="26" t="s">
        <v>7842</v>
      </c>
      <c r="CT1096" s="8" t="s">
        <v>7843</v>
      </c>
    </row>
    <row r="1097" spans="97:98">
      <c r="CS1097" s="26" t="s">
        <v>7844</v>
      </c>
      <c r="CT1097" s="8" t="s">
        <v>7845</v>
      </c>
    </row>
    <row r="1098" spans="97:98">
      <c r="CS1098" s="26" t="s">
        <v>7846</v>
      </c>
      <c r="CT1098" s="8" t="s">
        <v>7847</v>
      </c>
    </row>
    <row r="1099" spans="97:98">
      <c r="CS1099" s="26" t="s">
        <v>7848</v>
      </c>
      <c r="CT1099" s="8" t="s">
        <v>7849</v>
      </c>
    </row>
    <row r="1100" spans="97:98">
      <c r="CS1100" s="26" t="s">
        <v>7850</v>
      </c>
      <c r="CT1100" s="8" t="s">
        <v>7851</v>
      </c>
    </row>
    <row r="1101" spans="97:98">
      <c r="CS1101" s="26" t="s">
        <v>7852</v>
      </c>
      <c r="CT1101" s="8" t="s">
        <v>7853</v>
      </c>
    </row>
    <row r="1102" spans="97:98">
      <c r="CS1102" s="26" t="s">
        <v>7854</v>
      </c>
      <c r="CT1102" s="8" t="s">
        <v>7855</v>
      </c>
    </row>
    <row r="1103" spans="97:98">
      <c r="CS1103" s="26" t="s">
        <v>7856</v>
      </c>
      <c r="CT1103" s="8" t="s">
        <v>7857</v>
      </c>
    </row>
    <row r="1104" spans="97:98">
      <c r="CS1104" s="26" t="s">
        <v>7858</v>
      </c>
      <c r="CT1104" s="8" t="s">
        <v>7859</v>
      </c>
    </row>
    <row r="1105" spans="97:98">
      <c r="CS1105" s="26" t="s">
        <v>7860</v>
      </c>
      <c r="CT1105" s="8" t="s">
        <v>7861</v>
      </c>
    </row>
    <row r="1106" spans="97:98">
      <c r="CS1106" s="26" t="s">
        <v>7862</v>
      </c>
      <c r="CT1106" s="8" t="s">
        <v>7863</v>
      </c>
    </row>
    <row r="1107" spans="97:98">
      <c r="CS1107" s="26" t="s">
        <v>7864</v>
      </c>
      <c r="CT1107" s="8" t="s">
        <v>7865</v>
      </c>
    </row>
    <row r="1108" spans="97:98">
      <c r="CS1108" s="26" t="s">
        <v>7866</v>
      </c>
      <c r="CT1108" s="8" t="s">
        <v>7867</v>
      </c>
    </row>
    <row r="1109" spans="97:98">
      <c r="CS1109" s="26" t="s">
        <v>7868</v>
      </c>
      <c r="CT1109" s="8" t="s">
        <v>7869</v>
      </c>
    </row>
    <row r="1110" spans="97:98">
      <c r="CS1110" s="26" t="s">
        <v>7870</v>
      </c>
      <c r="CT1110" s="8" t="s">
        <v>7871</v>
      </c>
    </row>
    <row r="1111" spans="97:98">
      <c r="CS1111" s="26" t="s">
        <v>7872</v>
      </c>
      <c r="CT1111" s="8" t="s">
        <v>7873</v>
      </c>
    </row>
    <row r="1112" spans="97:98">
      <c r="CS1112" s="26" t="s">
        <v>7874</v>
      </c>
      <c r="CT1112" s="8" t="s">
        <v>7875</v>
      </c>
    </row>
    <row r="1113" spans="97:98">
      <c r="CS1113" s="26" t="s">
        <v>7876</v>
      </c>
      <c r="CT1113" s="8" t="s">
        <v>7877</v>
      </c>
    </row>
    <row r="1114" spans="97:98">
      <c r="CS1114" s="26" t="s">
        <v>7878</v>
      </c>
      <c r="CT1114" s="8" t="s">
        <v>7879</v>
      </c>
    </row>
    <row r="1115" spans="97:98">
      <c r="CS1115" s="26" t="s">
        <v>7880</v>
      </c>
      <c r="CT1115" s="8" t="s">
        <v>7881</v>
      </c>
    </row>
    <row r="1116" spans="97:98">
      <c r="CS1116" s="26" t="s">
        <v>7882</v>
      </c>
      <c r="CT1116" s="8" t="s">
        <v>7883</v>
      </c>
    </row>
    <row r="1117" spans="97:98">
      <c r="CS1117" s="26" t="s">
        <v>7884</v>
      </c>
      <c r="CT1117" s="8" t="s">
        <v>7885</v>
      </c>
    </row>
    <row r="1118" spans="97:98">
      <c r="CS1118" s="26" t="s">
        <v>7886</v>
      </c>
      <c r="CT1118" s="8" t="s">
        <v>7887</v>
      </c>
    </row>
    <row r="1119" spans="97:98">
      <c r="CS1119" s="26" t="s">
        <v>7888</v>
      </c>
      <c r="CT1119" s="8" t="s">
        <v>7889</v>
      </c>
    </row>
    <row r="1120" spans="97:98">
      <c r="CS1120" s="26" t="s">
        <v>7890</v>
      </c>
      <c r="CT1120" s="8" t="s">
        <v>7891</v>
      </c>
    </row>
    <row r="1121" spans="97:98">
      <c r="CS1121" s="26" t="s">
        <v>7892</v>
      </c>
      <c r="CT1121" s="8" t="s">
        <v>7893</v>
      </c>
    </row>
    <row r="1122" spans="97:98">
      <c r="CS1122" s="26" t="s">
        <v>7894</v>
      </c>
      <c r="CT1122" s="8" t="s">
        <v>7895</v>
      </c>
    </row>
    <row r="1123" spans="97:98">
      <c r="CS1123" s="26" t="s">
        <v>7896</v>
      </c>
      <c r="CT1123" s="8" t="s">
        <v>7897</v>
      </c>
    </row>
    <row r="1124" spans="97:98">
      <c r="CS1124" s="26" t="s">
        <v>7898</v>
      </c>
      <c r="CT1124" s="8" t="s">
        <v>7899</v>
      </c>
    </row>
    <row r="1125" spans="97:98">
      <c r="CS1125" s="26" t="s">
        <v>7900</v>
      </c>
      <c r="CT1125" s="8" t="s">
        <v>7901</v>
      </c>
    </row>
    <row r="1126" spans="97:98">
      <c r="CS1126" s="26" t="s">
        <v>7902</v>
      </c>
      <c r="CT1126" s="8" t="s">
        <v>7903</v>
      </c>
    </row>
    <row r="1127" spans="97:98">
      <c r="CS1127" s="26" t="s">
        <v>7904</v>
      </c>
      <c r="CT1127" s="8" t="s">
        <v>7905</v>
      </c>
    </row>
    <row r="1128" spans="97:98">
      <c r="CS1128" s="26" t="s">
        <v>7906</v>
      </c>
      <c r="CT1128" s="8" t="s">
        <v>7907</v>
      </c>
    </row>
    <row r="1129" spans="97:98">
      <c r="CS1129" s="26" t="s">
        <v>7908</v>
      </c>
      <c r="CT1129" s="8" t="s">
        <v>7909</v>
      </c>
    </row>
    <row r="1130" spans="97:98">
      <c r="CS1130" s="26" t="s">
        <v>7910</v>
      </c>
      <c r="CT1130" s="8" t="s">
        <v>7911</v>
      </c>
    </row>
    <row r="1131" spans="97:98">
      <c r="CS1131" s="26" t="s">
        <v>7912</v>
      </c>
      <c r="CT1131" s="8" t="s">
        <v>7913</v>
      </c>
    </row>
    <row r="1132" spans="97:98">
      <c r="CS1132" s="26" t="s">
        <v>7914</v>
      </c>
      <c r="CT1132" s="8" t="s">
        <v>7915</v>
      </c>
    </row>
    <row r="1133" spans="97:98">
      <c r="CS1133" s="26" t="s">
        <v>7916</v>
      </c>
      <c r="CT1133" s="8" t="s">
        <v>7917</v>
      </c>
    </row>
    <row r="1134" spans="97:98">
      <c r="CS1134" s="26" t="s">
        <v>7918</v>
      </c>
      <c r="CT1134" s="8" t="s">
        <v>7919</v>
      </c>
    </row>
    <row r="1135" spans="97:98">
      <c r="CS1135" s="26" t="s">
        <v>7920</v>
      </c>
      <c r="CT1135" s="8" t="s">
        <v>7921</v>
      </c>
    </row>
    <row r="1136" spans="97:98">
      <c r="CS1136" s="26" t="s">
        <v>7922</v>
      </c>
      <c r="CT1136" s="8" t="s">
        <v>7923</v>
      </c>
    </row>
    <row r="1137" spans="97:98">
      <c r="CS1137" s="26" t="s">
        <v>7924</v>
      </c>
      <c r="CT1137" s="8" t="s">
        <v>7925</v>
      </c>
    </row>
    <row r="1138" spans="97:98">
      <c r="CS1138" s="26" t="s">
        <v>7926</v>
      </c>
      <c r="CT1138" s="8" t="s">
        <v>7927</v>
      </c>
    </row>
    <row r="1139" spans="97:98">
      <c r="CS1139" s="26" t="s">
        <v>7928</v>
      </c>
      <c r="CT1139" s="8" t="s">
        <v>7929</v>
      </c>
    </row>
    <row r="1140" spans="97:98">
      <c r="CS1140" s="26" t="s">
        <v>7930</v>
      </c>
      <c r="CT1140" s="8" t="s">
        <v>7931</v>
      </c>
    </row>
    <row r="1141" spans="97:98">
      <c r="CS1141" s="26" t="s">
        <v>7932</v>
      </c>
      <c r="CT1141" s="8" t="s">
        <v>7933</v>
      </c>
    </row>
    <row r="1142" spans="97:98">
      <c r="CS1142" s="26" t="s">
        <v>7934</v>
      </c>
      <c r="CT1142" s="8" t="s">
        <v>7935</v>
      </c>
    </row>
    <row r="1143" spans="97:98">
      <c r="CS1143" s="26" t="s">
        <v>7936</v>
      </c>
      <c r="CT1143" s="8" t="s">
        <v>7937</v>
      </c>
    </row>
    <row r="1144" spans="97:98">
      <c r="CS1144" s="26" t="s">
        <v>7938</v>
      </c>
      <c r="CT1144" s="8" t="s">
        <v>7939</v>
      </c>
    </row>
    <row r="1145" spans="97:98">
      <c r="CS1145" s="26" t="s">
        <v>7940</v>
      </c>
      <c r="CT1145" s="8" t="s">
        <v>7941</v>
      </c>
    </row>
    <row r="1146" spans="97:98">
      <c r="CS1146" s="26" t="s">
        <v>7942</v>
      </c>
      <c r="CT1146" s="8" t="s">
        <v>7943</v>
      </c>
    </row>
    <row r="1147" spans="97:98">
      <c r="CS1147" s="26" t="s">
        <v>7942</v>
      </c>
      <c r="CT1147" s="8" t="s">
        <v>7944</v>
      </c>
    </row>
    <row r="1148" spans="97:98">
      <c r="CS1148" s="26" t="s">
        <v>7942</v>
      </c>
      <c r="CT1148" s="8" t="s">
        <v>7945</v>
      </c>
    </row>
    <row r="1149" spans="97:98">
      <c r="CS1149" s="26" t="s">
        <v>7946</v>
      </c>
      <c r="CT1149" s="8" t="s">
        <v>7947</v>
      </c>
    </row>
    <row r="1150" spans="97:98">
      <c r="CS1150" s="26" t="s">
        <v>7948</v>
      </c>
      <c r="CT1150" s="8" t="s">
        <v>7949</v>
      </c>
    </row>
    <row r="1151" spans="97:98">
      <c r="CS1151" s="26" t="s">
        <v>7950</v>
      </c>
      <c r="CT1151" s="8" t="s">
        <v>7951</v>
      </c>
    </row>
    <row r="1152" spans="97:98">
      <c r="CS1152" s="26" t="s">
        <v>7952</v>
      </c>
      <c r="CT1152" s="8" t="s">
        <v>7953</v>
      </c>
    </row>
    <row r="1153" spans="97:98">
      <c r="CS1153" s="26" t="s">
        <v>7954</v>
      </c>
      <c r="CT1153" s="8" t="s">
        <v>7955</v>
      </c>
    </row>
    <row r="1154" spans="97:98">
      <c r="CS1154" s="26" t="s">
        <v>7956</v>
      </c>
      <c r="CT1154" s="8" t="s">
        <v>7957</v>
      </c>
    </row>
    <row r="1155" spans="97:98">
      <c r="CS1155" s="26" t="s">
        <v>7958</v>
      </c>
      <c r="CT1155" s="8" t="s">
        <v>7959</v>
      </c>
    </row>
    <row r="1156" spans="97:98">
      <c r="CS1156" s="26" t="s">
        <v>7960</v>
      </c>
      <c r="CT1156" s="8" t="s">
        <v>7961</v>
      </c>
    </row>
    <row r="1157" spans="97:98">
      <c r="CS1157" s="26" t="s">
        <v>7960</v>
      </c>
      <c r="CT1157" s="8" t="s">
        <v>7962</v>
      </c>
    </row>
    <row r="1158" spans="97:98">
      <c r="CS1158" s="26" t="s">
        <v>7960</v>
      </c>
      <c r="CT1158" s="8" t="s">
        <v>7963</v>
      </c>
    </row>
    <row r="1159" spans="97:98">
      <c r="CS1159" s="26" t="s">
        <v>7960</v>
      </c>
      <c r="CT1159" s="8" t="s">
        <v>7964</v>
      </c>
    </row>
    <row r="1160" spans="97:98">
      <c r="CS1160" s="26" t="s">
        <v>7960</v>
      </c>
      <c r="CT1160" s="8" t="s">
        <v>7965</v>
      </c>
    </row>
    <row r="1161" spans="97:98">
      <c r="CS1161" s="26" t="s">
        <v>7966</v>
      </c>
      <c r="CT1161" s="8" t="s">
        <v>7967</v>
      </c>
    </row>
    <row r="1162" spans="97:98">
      <c r="CS1162" s="26" t="s">
        <v>7968</v>
      </c>
      <c r="CT1162" s="8" t="s">
        <v>7969</v>
      </c>
    </row>
    <row r="1163" spans="97:98">
      <c r="CS1163" s="26" t="s">
        <v>7970</v>
      </c>
      <c r="CT1163" s="8" t="s">
        <v>7971</v>
      </c>
    </row>
    <row r="1164" spans="97:98">
      <c r="CS1164" s="26" t="s">
        <v>7972</v>
      </c>
      <c r="CT1164" s="8" t="s">
        <v>7973</v>
      </c>
    </row>
    <row r="1165" spans="97:98">
      <c r="CS1165" s="26" t="s">
        <v>7974</v>
      </c>
      <c r="CT1165" s="8" t="s">
        <v>7975</v>
      </c>
    </row>
    <row r="1166" spans="97:98">
      <c r="CS1166" s="26" t="s">
        <v>7976</v>
      </c>
      <c r="CT1166" s="8" t="s">
        <v>7977</v>
      </c>
    </row>
    <row r="1167" spans="97:98">
      <c r="CS1167" s="26" t="s">
        <v>7978</v>
      </c>
      <c r="CT1167" s="8" t="s">
        <v>7979</v>
      </c>
    </row>
    <row r="1168" spans="97:98">
      <c r="CS1168" s="26" t="s">
        <v>7980</v>
      </c>
      <c r="CT1168" s="8" t="s">
        <v>7981</v>
      </c>
    </row>
    <row r="1169" spans="97:98">
      <c r="CS1169" s="26" t="s">
        <v>7982</v>
      </c>
      <c r="CT1169" s="8" t="s">
        <v>7983</v>
      </c>
    </row>
    <row r="1170" spans="97:98">
      <c r="CS1170" s="26" t="s">
        <v>7984</v>
      </c>
      <c r="CT1170" s="8" t="s">
        <v>7985</v>
      </c>
    </row>
    <row r="1171" spans="97:98">
      <c r="CS1171" s="26" t="s">
        <v>7986</v>
      </c>
      <c r="CT1171" s="8" t="s">
        <v>7987</v>
      </c>
    </row>
    <row r="1172" spans="97:98">
      <c r="CS1172" s="26" t="s">
        <v>7988</v>
      </c>
      <c r="CT1172" s="8" t="s">
        <v>7989</v>
      </c>
    </row>
    <row r="1173" spans="97:98">
      <c r="CS1173" s="26" t="s">
        <v>7990</v>
      </c>
      <c r="CT1173" s="8" t="s">
        <v>7991</v>
      </c>
    </row>
    <row r="1174" spans="97:98">
      <c r="CS1174" s="26" t="s">
        <v>7992</v>
      </c>
      <c r="CT1174" s="8" t="s">
        <v>7993</v>
      </c>
    </row>
    <row r="1175" spans="97:98">
      <c r="CS1175" s="26" t="s">
        <v>7994</v>
      </c>
      <c r="CT1175" s="8" t="s">
        <v>7995</v>
      </c>
    </row>
    <row r="1176" spans="97:98">
      <c r="CS1176" s="26" t="s">
        <v>7996</v>
      </c>
      <c r="CT1176" s="8" t="s">
        <v>7997</v>
      </c>
    </row>
    <row r="1177" spans="97:98">
      <c r="CS1177" s="26" t="s">
        <v>7998</v>
      </c>
      <c r="CT1177" s="8" t="s">
        <v>7999</v>
      </c>
    </row>
    <row r="1178" spans="97:98">
      <c r="CS1178" s="26" t="s">
        <v>8000</v>
      </c>
      <c r="CT1178" s="8" t="s">
        <v>8001</v>
      </c>
    </row>
    <row r="1179" spans="97:98">
      <c r="CS1179" s="26" t="s">
        <v>8002</v>
      </c>
      <c r="CT1179" s="8" t="s">
        <v>8003</v>
      </c>
    </row>
    <row r="1180" spans="97:98">
      <c r="CS1180" s="26" t="s">
        <v>8004</v>
      </c>
      <c r="CT1180" s="8" t="s">
        <v>8005</v>
      </c>
    </row>
    <row r="1181" spans="97:98">
      <c r="CS1181" s="26" t="s">
        <v>8006</v>
      </c>
      <c r="CT1181" s="8" t="s">
        <v>8007</v>
      </c>
    </row>
    <row r="1182" spans="97:98">
      <c r="CS1182" s="26" t="s">
        <v>8008</v>
      </c>
      <c r="CT1182" s="8" t="s">
        <v>8009</v>
      </c>
    </row>
    <row r="1183" spans="97:98">
      <c r="CS1183" s="26" t="s">
        <v>8010</v>
      </c>
      <c r="CT1183" s="8" t="s">
        <v>8011</v>
      </c>
    </row>
    <row r="1184" spans="97:98">
      <c r="CS1184" s="26" t="s">
        <v>8012</v>
      </c>
      <c r="CT1184" s="8" t="s">
        <v>8013</v>
      </c>
    </row>
    <row r="1185" spans="97:98">
      <c r="CS1185" s="26" t="s">
        <v>8014</v>
      </c>
      <c r="CT1185" s="8" t="s">
        <v>8015</v>
      </c>
    </row>
    <row r="1186" spans="97:98">
      <c r="CS1186" s="26" t="s">
        <v>8016</v>
      </c>
      <c r="CT1186" s="8" t="s">
        <v>8017</v>
      </c>
    </row>
    <row r="1187" spans="97:98">
      <c r="CS1187" s="26" t="s">
        <v>8018</v>
      </c>
      <c r="CT1187" s="8" t="s">
        <v>8019</v>
      </c>
    </row>
    <row r="1188" spans="97:98">
      <c r="CS1188" s="26" t="s">
        <v>8020</v>
      </c>
      <c r="CT1188" s="8" t="s">
        <v>8021</v>
      </c>
    </row>
    <row r="1189" spans="97:98">
      <c r="CS1189" s="26" t="s">
        <v>8022</v>
      </c>
      <c r="CT1189" s="8" t="s">
        <v>8023</v>
      </c>
    </row>
    <row r="1190" spans="97:98">
      <c r="CS1190" s="26" t="s">
        <v>8024</v>
      </c>
      <c r="CT1190" s="8" t="s">
        <v>8025</v>
      </c>
    </row>
    <row r="1191" spans="97:98">
      <c r="CS1191" s="26" t="s">
        <v>8026</v>
      </c>
      <c r="CT1191" s="8" t="s">
        <v>8027</v>
      </c>
    </row>
    <row r="1192" spans="97:98">
      <c r="CS1192" s="26" t="s">
        <v>8028</v>
      </c>
      <c r="CT1192" s="8" t="s">
        <v>8029</v>
      </c>
    </row>
    <row r="1193" spans="97:98">
      <c r="CS1193" s="26" t="s">
        <v>8030</v>
      </c>
      <c r="CT1193" s="8" t="s">
        <v>8031</v>
      </c>
    </row>
    <row r="1194" spans="97:98">
      <c r="CS1194" s="26" t="s">
        <v>8032</v>
      </c>
      <c r="CT1194" s="8" t="s">
        <v>8033</v>
      </c>
    </row>
    <row r="1195" spans="97:98">
      <c r="CS1195" s="26" t="s">
        <v>8034</v>
      </c>
      <c r="CT1195" s="8" t="s">
        <v>8035</v>
      </c>
    </row>
    <row r="1196" spans="97:98">
      <c r="CS1196" s="26" t="s">
        <v>8036</v>
      </c>
      <c r="CT1196" s="8" t="s">
        <v>8037</v>
      </c>
    </row>
    <row r="1197" spans="97:98">
      <c r="CS1197" s="26" t="s">
        <v>8038</v>
      </c>
      <c r="CT1197" s="8" t="s">
        <v>8039</v>
      </c>
    </row>
    <row r="1198" spans="97:98">
      <c r="CS1198" s="26" t="s">
        <v>8040</v>
      </c>
      <c r="CT1198" s="8" t="s">
        <v>8041</v>
      </c>
    </row>
    <row r="1199" spans="97:98">
      <c r="CS1199" s="26" t="s">
        <v>8042</v>
      </c>
      <c r="CT1199" s="8" t="s">
        <v>8043</v>
      </c>
    </row>
    <row r="1200" spans="97:98">
      <c r="CS1200" s="26" t="s">
        <v>8044</v>
      </c>
      <c r="CT1200" s="8" t="s">
        <v>8045</v>
      </c>
    </row>
    <row r="1201" spans="97:98">
      <c r="CS1201" s="26" t="s">
        <v>8046</v>
      </c>
      <c r="CT1201" s="8" t="s">
        <v>8047</v>
      </c>
    </row>
    <row r="1202" spans="97:98">
      <c r="CS1202" s="26" t="s">
        <v>8048</v>
      </c>
      <c r="CT1202" s="8" t="s">
        <v>8049</v>
      </c>
    </row>
    <row r="1203" spans="97:98">
      <c r="CS1203" s="26" t="s">
        <v>8050</v>
      </c>
      <c r="CT1203" s="8" t="s">
        <v>8051</v>
      </c>
    </row>
    <row r="1204" spans="97:98">
      <c r="CS1204" s="26" t="s">
        <v>8052</v>
      </c>
      <c r="CT1204" s="8" t="s">
        <v>8053</v>
      </c>
    </row>
    <row r="1205" spans="97:98">
      <c r="CS1205" s="26" t="s">
        <v>8054</v>
      </c>
      <c r="CT1205" s="8" t="s">
        <v>8055</v>
      </c>
    </row>
    <row r="1206" spans="97:98">
      <c r="CS1206" s="26" t="s">
        <v>8056</v>
      </c>
      <c r="CT1206" s="8" t="s">
        <v>8057</v>
      </c>
    </row>
    <row r="1207" spans="97:98">
      <c r="CS1207" s="26" t="s">
        <v>8058</v>
      </c>
      <c r="CT1207" s="8" t="s">
        <v>8059</v>
      </c>
    </row>
    <row r="1208" spans="97:98">
      <c r="CS1208" s="26" t="s">
        <v>8060</v>
      </c>
      <c r="CT1208" s="8" t="s">
        <v>8061</v>
      </c>
    </row>
    <row r="1209" spans="97:98">
      <c r="CS1209" s="26" t="s">
        <v>8062</v>
      </c>
      <c r="CT1209" s="8" t="s">
        <v>8063</v>
      </c>
    </row>
    <row r="1210" spans="97:98">
      <c r="CS1210" s="26" t="s">
        <v>8064</v>
      </c>
      <c r="CT1210" s="8" t="s">
        <v>8065</v>
      </c>
    </row>
    <row r="1211" spans="97:98">
      <c r="CS1211" s="26" t="s">
        <v>8066</v>
      </c>
      <c r="CT1211" s="8" t="s">
        <v>8067</v>
      </c>
    </row>
    <row r="1212" spans="97:98">
      <c r="CS1212" s="26" t="s">
        <v>8068</v>
      </c>
      <c r="CT1212" s="8" t="s">
        <v>8069</v>
      </c>
    </row>
    <row r="1213" spans="97:98">
      <c r="CS1213" s="26" t="s">
        <v>8070</v>
      </c>
      <c r="CT1213" s="8" t="s">
        <v>8071</v>
      </c>
    </row>
    <row r="1214" spans="97:98">
      <c r="CS1214" s="26" t="s">
        <v>8072</v>
      </c>
      <c r="CT1214" s="8" t="s">
        <v>8073</v>
      </c>
    </row>
    <row r="1215" spans="97:98">
      <c r="CS1215" s="26" t="s">
        <v>8074</v>
      </c>
      <c r="CT1215" s="8" t="s">
        <v>8075</v>
      </c>
    </row>
    <row r="1216" spans="97:98">
      <c r="CS1216" s="26" t="s">
        <v>8076</v>
      </c>
      <c r="CT1216" s="8" t="s">
        <v>8077</v>
      </c>
    </row>
    <row r="1217" spans="97:98">
      <c r="CS1217" s="26" t="s">
        <v>8078</v>
      </c>
      <c r="CT1217" s="8" t="s">
        <v>8079</v>
      </c>
    </row>
    <row r="1218" spans="97:98">
      <c r="CS1218" s="26" t="s">
        <v>8080</v>
      </c>
      <c r="CT1218" s="8" t="s">
        <v>8081</v>
      </c>
    </row>
    <row r="1219" spans="97:98">
      <c r="CS1219" s="26" t="s">
        <v>8082</v>
      </c>
      <c r="CT1219" s="8" t="s">
        <v>8083</v>
      </c>
    </row>
    <row r="1220" spans="97:98">
      <c r="CS1220" s="26" t="s">
        <v>8084</v>
      </c>
      <c r="CT1220" s="8" t="s">
        <v>8085</v>
      </c>
    </row>
    <row r="1221" spans="97:98">
      <c r="CS1221" s="26" t="s">
        <v>8086</v>
      </c>
      <c r="CT1221" s="8" t="s">
        <v>8087</v>
      </c>
    </row>
    <row r="1222" spans="97:98">
      <c r="CS1222" s="26" t="s">
        <v>8088</v>
      </c>
      <c r="CT1222" s="8" t="s">
        <v>8089</v>
      </c>
    </row>
    <row r="1223" spans="97:98">
      <c r="CS1223" s="26" t="s">
        <v>8090</v>
      </c>
      <c r="CT1223" s="8" t="s">
        <v>8091</v>
      </c>
    </row>
    <row r="1224" spans="97:98">
      <c r="CS1224" s="26" t="s">
        <v>8092</v>
      </c>
      <c r="CT1224" s="8" t="s">
        <v>8093</v>
      </c>
    </row>
    <row r="1225" spans="97:98">
      <c r="CS1225" s="26" t="s">
        <v>8094</v>
      </c>
      <c r="CT1225" s="8" t="s">
        <v>8095</v>
      </c>
    </row>
    <row r="1226" spans="97:98">
      <c r="CS1226" s="26" t="s">
        <v>8096</v>
      </c>
      <c r="CT1226" s="8" t="s">
        <v>8097</v>
      </c>
    </row>
    <row r="1227" spans="97:98">
      <c r="CS1227" s="26" t="s">
        <v>8098</v>
      </c>
      <c r="CT1227" s="8" t="s">
        <v>8099</v>
      </c>
    </row>
    <row r="1228" spans="97:98">
      <c r="CS1228" s="26" t="s">
        <v>8100</v>
      </c>
      <c r="CT1228" s="8" t="s">
        <v>8101</v>
      </c>
    </row>
    <row r="1229" spans="97:98">
      <c r="CS1229" s="26" t="s">
        <v>8102</v>
      </c>
      <c r="CT1229" s="8" t="s">
        <v>8103</v>
      </c>
    </row>
    <row r="1230" spans="97:98">
      <c r="CS1230" s="26" t="s">
        <v>8104</v>
      </c>
      <c r="CT1230" s="8" t="s">
        <v>8105</v>
      </c>
    </row>
    <row r="1231" spans="97:98">
      <c r="CS1231" s="26" t="s">
        <v>8106</v>
      </c>
      <c r="CT1231" s="8" t="s">
        <v>8107</v>
      </c>
    </row>
    <row r="1232" spans="97:98">
      <c r="CS1232" s="26" t="s">
        <v>8108</v>
      </c>
      <c r="CT1232" s="8" t="s">
        <v>8109</v>
      </c>
    </row>
    <row r="1233" spans="97:98">
      <c r="CS1233" s="26" t="s">
        <v>8110</v>
      </c>
      <c r="CT1233" s="8" t="s">
        <v>8111</v>
      </c>
    </row>
    <row r="1234" spans="97:98">
      <c r="CS1234" s="26" t="s">
        <v>8112</v>
      </c>
      <c r="CT1234" s="8" t="s">
        <v>8113</v>
      </c>
    </row>
    <row r="1235" spans="97:98">
      <c r="CS1235" s="26" t="s">
        <v>8114</v>
      </c>
      <c r="CT1235" s="8" t="s">
        <v>8115</v>
      </c>
    </row>
    <row r="1236" spans="97:98">
      <c r="CS1236" s="26" t="s">
        <v>8116</v>
      </c>
      <c r="CT1236" s="8" t="s">
        <v>8117</v>
      </c>
    </row>
    <row r="1237" spans="97:98">
      <c r="CS1237" s="26" t="s">
        <v>8118</v>
      </c>
      <c r="CT1237" s="8" t="s">
        <v>8119</v>
      </c>
    </row>
    <row r="1238" spans="97:98">
      <c r="CS1238" s="26" t="s">
        <v>8120</v>
      </c>
      <c r="CT1238" s="8" t="s">
        <v>8121</v>
      </c>
    </row>
    <row r="1239" spans="97:98">
      <c r="CS1239" s="26" t="s">
        <v>8122</v>
      </c>
      <c r="CT1239" s="8" t="s">
        <v>8123</v>
      </c>
    </row>
    <row r="1240" spans="97:98">
      <c r="CS1240" s="26" t="s">
        <v>8124</v>
      </c>
      <c r="CT1240" s="8" t="s">
        <v>8125</v>
      </c>
    </row>
    <row r="1241" spans="97:98">
      <c r="CS1241" s="26" t="s">
        <v>8126</v>
      </c>
      <c r="CT1241" s="8" t="s">
        <v>8127</v>
      </c>
    </row>
    <row r="1242" spans="97:98">
      <c r="CS1242" s="26" t="s">
        <v>8128</v>
      </c>
      <c r="CT1242" s="8" t="s">
        <v>8129</v>
      </c>
    </row>
    <row r="1243" spans="97:98">
      <c r="CS1243" s="26" t="s">
        <v>8130</v>
      </c>
      <c r="CT1243" s="8" t="s">
        <v>8131</v>
      </c>
    </row>
    <row r="1244" spans="97:98">
      <c r="CS1244" s="26" t="s">
        <v>8132</v>
      </c>
      <c r="CT1244" s="8" t="s">
        <v>8133</v>
      </c>
    </row>
    <row r="1245" spans="97:98">
      <c r="CS1245" s="26" t="s">
        <v>8134</v>
      </c>
      <c r="CT1245" s="8" t="s">
        <v>8135</v>
      </c>
    </row>
    <row r="1246" spans="97:98">
      <c r="CS1246" s="26" t="s">
        <v>8136</v>
      </c>
      <c r="CT1246" s="8" t="s">
        <v>8137</v>
      </c>
    </row>
    <row r="1247" spans="97:98">
      <c r="CS1247" s="26" t="s">
        <v>8138</v>
      </c>
      <c r="CT1247" s="8" t="s">
        <v>8139</v>
      </c>
    </row>
    <row r="1248" spans="97:98">
      <c r="CS1248" s="26" t="s">
        <v>8140</v>
      </c>
      <c r="CT1248" s="8" t="s">
        <v>8141</v>
      </c>
    </row>
    <row r="1249" spans="97:98">
      <c r="CS1249" s="26" t="s">
        <v>8142</v>
      </c>
      <c r="CT1249" s="8" t="s">
        <v>8143</v>
      </c>
    </row>
    <row r="1250" spans="97:98">
      <c r="CS1250" s="26" t="s">
        <v>8144</v>
      </c>
      <c r="CT1250" s="8" t="s">
        <v>8145</v>
      </c>
    </row>
    <row r="1251" spans="97:98">
      <c r="CS1251" s="26" t="s">
        <v>8146</v>
      </c>
      <c r="CT1251" s="8" t="s">
        <v>8147</v>
      </c>
    </row>
    <row r="1252" spans="97:98">
      <c r="CS1252" s="26" t="s">
        <v>8148</v>
      </c>
      <c r="CT1252" s="8" t="s">
        <v>8149</v>
      </c>
    </row>
    <row r="1253" spans="97:98">
      <c r="CS1253" s="26" t="s">
        <v>8150</v>
      </c>
      <c r="CT1253" s="8" t="s">
        <v>8151</v>
      </c>
    </row>
    <row r="1254" spans="97:98">
      <c r="CS1254" s="26" t="s">
        <v>8152</v>
      </c>
      <c r="CT1254" s="8" t="s">
        <v>8153</v>
      </c>
    </row>
    <row r="1255" spans="97:98">
      <c r="CS1255" s="26" t="s">
        <v>8154</v>
      </c>
      <c r="CT1255" s="8" t="s">
        <v>8155</v>
      </c>
    </row>
    <row r="1256" spans="97:98">
      <c r="CS1256" s="26" t="s">
        <v>8156</v>
      </c>
      <c r="CT1256" s="8" t="s">
        <v>8157</v>
      </c>
    </row>
    <row r="1257" spans="97:98">
      <c r="CS1257" s="26" t="s">
        <v>8158</v>
      </c>
      <c r="CT1257" s="8" t="s">
        <v>8159</v>
      </c>
    </row>
    <row r="1258" spans="97:98">
      <c r="CS1258" s="26" t="s">
        <v>8160</v>
      </c>
      <c r="CT1258" s="8" t="s">
        <v>8161</v>
      </c>
    </row>
    <row r="1259" spans="97:98">
      <c r="CS1259" s="26" t="s">
        <v>8162</v>
      </c>
      <c r="CT1259" s="8" t="s">
        <v>8163</v>
      </c>
    </row>
    <row r="1260" spans="97:98">
      <c r="CS1260" s="26" t="s">
        <v>8164</v>
      </c>
      <c r="CT1260" s="8" t="s">
        <v>8165</v>
      </c>
    </row>
    <row r="1261" spans="97:98">
      <c r="CS1261" s="26" t="s">
        <v>8166</v>
      </c>
      <c r="CT1261" s="8" t="s">
        <v>8167</v>
      </c>
    </row>
    <row r="1262" spans="97:98">
      <c r="CS1262" s="26" t="s">
        <v>8168</v>
      </c>
      <c r="CT1262" s="8" t="s">
        <v>8169</v>
      </c>
    </row>
    <row r="1263" spans="97:98">
      <c r="CS1263" s="26" t="s">
        <v>8170</v>
      </c>
      <c r="CT1263" s="8" t="s">
        <v>8171</v>
      </c>
    </row>
    <row r="1264" spans="97:98">
      <c r="CS1264" s="26" t="s">
        <v>8172</v>
      </c>
      <c r="CT1264" s="8" t="s">
        <v>8173</v>
      </c>
    </row>
    <row r="1265" spans="97:98">
      <c r="CS1265" s="26" t="s">
        <v>8174</v>
      </c>
      <c r="CT1265" s="8" t="s">
        <v>8175</v>
      </c>
    </row>
    <row r="1266" spans="97:98">
      <c r="CS1266" s="26" t="s">
        <v>8176</v>
      </c>
      <c r="CT1266" s="8" t="s">
        <v>8177</v>
      </c>
    </row>
    <row r="1267" spans="97:98">
      <c r="CS1267" s="26" t="s">
        <v>8178</v>
      </c>
      <c r="CT1267" s="8" t="s">
        <v>8179</v>
      </c>
    </row>
    <row r="1268" spans="97:98">
      <c r="CS1268" s="26" t="s">
        <v>8180</v>
      </c>
      <c r="CT1268" s="8" t="s">
        <v>8181</v>
      </c>
    </row>
    <row r="1269" spans="97:98">
      <c r="CS1269" s="26" t="s">
        <v>8182</v>
      </c>
      <c r="CT1269" s="8" t="s">
        <v>8183</v>
      </c>
    </row>
    <row r="1270" spans="97:98">
      <c r="CS1270" s="26" t="s">
        <v>8184</v>
      </c>
      <c r="CT1270" s="8" t="s">
        <v>8185</v>
      </c>
    </row>
    <row r="1271" spans="97:98">
      <c r="CS1271" s="26" t="s">
        <v>8186</v>
      </c>
      <c r="CT1271" s="8" t="s">
        <v>8187</v>
      </c>
    </row>
    <row r="1272" spans="97:98">
      <c r="CS1272" s="26" t="s">
        <v>8188</v>
      </c>
      <c r="CT1272" s="8" t="s">
        <v>8189</v>
      </c>
    </row>
    <row r="1273" spans="97:98">
      <c r="CS1273" s="26" t="s">
        <v>8190</v>
      </c>
      <c r="CT1273" s="8" t="s">
        <v>8191</v>
      </c>
    </row>
    <row r="1274" spans="97:98">
      <c r="CS1274" s="26" t="s">
        <v>8192</v>
      </c>
      <c r="CT1274" s="8" t="s">
        <v>8193</v>
      </c>
    </row>
    <row r="1275" spans="97:98">
      <c r="CS1275" s="26" t="s">
        <v>8194</v>
      </c>
      <c r="CT1275" s="8" t="s">
        <v>8195</v>
      </c>
    </row>
    <row r="1276" spans="97:98">
      <c r="CS1276" s="26" t="s">
        <v>8196</v>
      </c>
      <c r="CT1276" s="8" t="s">
        <v>8197</v>
      </c>
    </row>
    <row r="1277" spans="97:98">
      <c r="CS1277" s="26" t="s">
        <v>8198</v>
      </c>
      <c r="CT1277" s="8" t="s">
        <v>8199</v>
      </c>
    </row>
    <row r="1278" spans="97:98">
      <c r="CS1278" s="26" t="s">
        <v>8200</v>
      </c>
      <c r="CT1278" s="8" t="s">
        <v>8201</v>
      </c>
    </row>
    <row r="1279" spans="97:98">
      <c r="CS1279" s="26" t="s">
        <v>8202</v>
      </c>
      <c r="CT1279" s="8" t="s">
        <v>8203</v>
      </c>
    </row>
    <row r="1280" spans="97:98">
      <c r="CS1280" s="26" t="s">
        <v>8204</v>
      </c>
      <c r="CT1280" s="8" t="s">
        <v>8205</v>
      </c>
    </row>
    <row r="1281" spans="97:98">
      <c r="CS1281" s="26" t="s">
        <v>8206</v>
      </c>
      <c r="CT1281" s="8" t="s">
        <v>8207</v>
      </c>
    </row>
    <row r="1282" spans="97:98">
      <c r="CS1282" s="26" t="s">
        <v>8208</v>
      </c>
      <c r="CT1282" s="8" t="s">
        <v>8209</v>
      </c>
    </row>
    <row r="1283" spans="97:98">
      <c r="CS1283" s="26" t="s">
        <v>8210</v>
      </c>
      <c r="CT1283" s="8" t="s">
        <v>8211</v>
      </c>
    </row>
    <row r="1284" spans="97:98">
      <c r="CS1284" s="26" t="s">
        <v>8212</v>
      </c>
      <c r="CT1284" s="8" t="s">
        <v>8213</v>
      </c>
    </row>
    <row r="1285" spans="97:98">
      <c r="CS1285" s="26" t="s">
        <v>8214</v>
      </c>
      <c r="CT1285" s="8" t="s">
        <v>8215</v>
      </c>
    </row>
    <row r="1286" spans="97:98">
      <c r="CS1286" s="26" t="s">
        <v>8216</v>
      </c>
      <c r="CT1286" s="8" t="s">
        <v>8217</v>
      </c>
    </row>
    <row r="1287" spans="97:98">
      <c r="CS1287" s="26" t="s">
        <v>8218</v>
      </c>
      <c r="CT1287" s="8" t="s">
        <v>8219</v>
      </c>
    </row>
    <row r="1288" spans="97:98">
      <c r="CS1288" s="26" t="s">
        <v>8220</v>
      </c>
      <c r="CT1288" s="8" t="s">
        <v>8221</v>
      </c>
    </row>
    <row r="1289" spans="97:98">
      <c r="CS1289" s="26" t="s">
        <v>8222</v>
      </c>
      <c r="CT1289" s="8" t="s">
        <v>8223</v>
      </c>
    </row>
    <row r="1290" spans="97:98">
      <c r="CS1290" s="26" t="s">
        <v>8224</v>
      </c>
      <c r="CT1290" s="8" t="s">
        <v>8225</v>
      </c>
    </row>
    <row r="1291" spans="97:98">
      <c r="CS1291" s="26" t="s">
        <v>8226</v>
      </c>
      <c r="CT1291" s="8" t="s">
        <v>8227</v>
      </c>
    </row>
    <row r="1292" spans="97:98">
      <c r="CS1292" s="26" t="s">
        <v>8228</v>
      </c>
      <c r="CT1292" s="8" t="s">
        <v>8229</v>
      </c>
    </row>
    <row r="1293" spans="97:98">
      <c r="CS1293" s="26" t="s">
        <v>8230</v>
      </c>
      <c r="CT1293" s="8" t="s">
        <v>8231</v>
      </c>
    </row>
    <row r="1294" spans="97:98">
      <c r="CS1294" s="26" t="s">
        <v>8232</v>
      </c>
      <c r="CT1294" s="8" t="s">
        <v>8233</v>
      </c>
    </row>
    <row r="1295" spans="97:98">
      <c r="CS1295" s="26" t="s">
        <v>8234</v>
      </c>
      <c r="CT1295" s="8" t="s">
        <v>8235</v>
      </c>
    </row>
    <row r="1296" spans="97:98">
      <c r="CS1296" s="26" t="s">
        <v>8236</v>
      </c>
      <c r="CT1296" s="8" t="s">
        <v>8237</v>
      </c>
    </row>
    <row r="1297" spans="97:98">
      <c r="CS1297" s="26" t="s">
        <v>8238</v>
      </c>
      <c r="CT1297" s="8" t="s">
        <v>8239</v>
      </c>
    </row>
    <row r="1298" spans="97:98">
      <c r="CS1298" s="26" t="s">
        <v>8240</v>
      </c>
      <c r="CT1298" s="8" t="s">
        <v>8241</v>
      </c>
    </row>
    <row r="1299" spans="97:98">
      <c r="CS1299" s="26" t="s">
        <v>8242</v>
      </c>
      <c r="CT1299" s="8" t="s">
        <v>8243</v>
      </c>
    </row>
    <row r="1300" spans="97:98">
      <c r="CS1300" s="26" t="s">
        <v>8244</v>
      </c>
      <c r="CT1300" s="8" t="s">
        <v>8245</v>
      </c>
    </row>
    <row r="1301" spans="97:98">
      <c r="CS1301" s="26" t="s">
        <v>8246</v>
      </c>
      <c r="CT1301" s="8" t="s">
        <v>8247</v>
      </c>
    </row>
    <row r="1302" spans="97:98">
      <c r="CS1302" s="26" t="s">
        <v>8248</v>
      </c>
      <c r="CT1302" s="8" t="s">
        <v>8249</v>
      </c>
    </row>
    <row r="1303" spans="97:98">
      <c r="CS1303" s="26" t="s">
        <v>8250</v>
      </c>
      <c r="CT1303" s="8" t="s">
        <v>8251</v>
      </c>
    </row>
    <row r="1304" spans="97:98">
      <c r="CS1304" s="26" t="s">
        <v>8252</v>
      </c>
      <c r="CT1304" s="8" t="s">
        <v>8253</v>
      </c>
    </row>
    <row r="1305" spans="97:98">
      <c r="CS1305" s="26" t="s">
        <v>8254</v>
      </c>
      <c r="CT1305" s="8" t="s">
        <v>8255</v>
      </c>
    </row>
    <row r="1306" spans="97:98">
      <c r="CS1306" s="26" t="s">
        <v>8256</v>
      </c>
      <c r="CT1306" s="8" t="s">
        <v>8257</v>
      </c>
    </row>
    <row r="1307" spans="97:98">
      <c r="CS1307" s="26" t="s">
        <v>8258</v>
      </c>
      <c r="CT1307" s="8" t="s">
        <v>8259</v>
      </c>
    </row>
    <row r="1308" spans="97:98">
      <c r="CS1308" s="26" t="s">
        <v>8260</v>
      </c>
      <c r="CT1308" s="8" t="s">
        <v>8261</v>
      </c>
    </row>
    <row r="1309" spans="97:98">
      <c r="CS1309" s="26" t="s">
        <v>8262</v>
      </c>
      <c r="CT1309" s="8" t="s">
        <v>8263</v>
      </c>
    </row>
    <row r="1310" spans="97:98">
      <c r="CS1310" s="26" t="s">
        <v>8264</v>
      </c>
      <c r="CT1310" s="8" t="s">
        <v>8265</v>
      </c>
    </row>
    <row r="1311" spans="97:98">
      <c r="CS1311" s="26" t="s">
        <v>8266</v>
      </c>
      <c r="CT1311" s="8" t="s">
        <v>8267</v>
      </c>
    </row>
    <row r="1312" spans="97:98">
      <c r="CS1312" s="26" t="s">
        <v>8268</v>
      </c>
      <c r="CT1312" s="8" t="s">
        <v>8269</v>
      </c>
    </row>
    <row r="1313" spans="97:98">
      <c r="CS1313" s="26" t="s">
        <v>8270</v>
      </c>
      <c r="CT1313" s="8" t="s">
        <v>8271</v>
      </c>
    </row>
    <row r="1314" spans="97:98">
      <c r="CS1314" s="26" t="s">
        <v>8272</v>
      </c>
      <c r="CT1314" s="8" t="s">
        <v>8273</v>
      </c>
    </row>
    <row r="1315" spans="97:98">
      <c r="CS1315" s="26" t="s">
        <v>8274</v>
      </c>
      <c r="CT1315" s="8" t="s">
        <v>8275</v>
      </c>
    </row>
    <row r="1316" spans="97:98">
      <c r="CS1316" s="26" t="s">
        <v>8276</v>
      </c>
      <c r="CT1316" s="8" t="s">
        <v>8277</v>
      </c>
    </row>
    <row r="1317" spans="97:98">
      <c r="CS1317" s="26" t="s">
        <v>8278</v>
      </c>
      <c r="CT1317" s="8" t="s">
        <v>8279</v>
      </c>
    </row>
    <row r="1318" spans="97:98">
      <c r="CS1318" s="26" t="s">
        <v>8280</v>
      </c>
      <c r="CT1318" s="8" t="s">
        <v>8281</v>
      </c>
    </row>
    <row r="1319" spans="97:98">
      <c r="CS1319" s="26" t="s">
        <v>8282</v>
      </c>
      <c r="CT1319" s="8" t="s">
        <v>8283</v>
      </c>
    </row>
    <row r="1320" spans="97:98">
      <c r="CS1320" s="26" t="s">
        <v>8284</v>
      </c>
      <c r="CT1320" s="8" t="s">
        <v>8285</v>
      </c>
    </row>
    <row r="1321" spans="97:98">
      <c r="CS1321" s="26" t="s">
        <v>8286</v>
      </c>
      <c r="CT1321" s="8" t="s">
        <v>8287</v>
      </c>
    </row>
    <row r="1322" spans="97:98">
      <c r="CS1322" s="26" t="s">
        <v>8288</v>
      </c>
      <c r="CT1322" s="8" t="s">
        <v>8289</v>
      </c>
    </row>
    <row r="1323" spans="97:98">
      <c r="CS1323" s="26" t="s">
        <v>8290</v>
      </c>
      <c r="CT1323" s="8" t="s">
        <v>8291</v>
      </c>
    </row>
    <row r="1324" spans="97:98">
      <c r="CS1324" s="26" t="s">
        <v>8292</v>
      </c>
      <c r="CT1324" s="8" t="s">
        <v>8293</v>
      </c>
    </row>
    <row r="1325" spans="97:98">
      <c r="CS1325" s="26" t="s">
        <v>8294</v>
      </c>
      <c r="CT1325" s="8" t="s">
        <v>8295</v>
      </c>
    </row>
    <row r="1326" spans="97:98">
      <c r="CS1326" s="26" t="s">
        <v>8296</v>
      </c>
      <c r="CT1326" s="8" t="s">
        <v>8297</v>
      </c>
    </row>
    <row r="1327" spans="97:98">
      <c r="CS1327" s="26" t="s">
        <v>8298</v>
      </c>
      <c r="CT1327" s="8" t="s">
        <v>8299</v>
      </c>
    </row>
    <row r="1328" spans="97:98">
      <c r="CS1328" s="26" t="s">
        <v>8300</v>
      </c>
      <c r="CT1328" s="8" t="s">
        <v>8301</v>
      </c>
    </row>
    <row r="1329" spans="97:98">
      <c r="CS1329" s="26" t="s">
        <v>8302</v>
      </c>
      <c r="CT1329" s="8" t="s">
        <v>8303</v>
      </c>
    </row>
    <row r="1330" spans="97:98">
      <c r="CS1330" s="26" t="s">
        <v>8304</v>
      </c>
      <c r="CT1330" s="8" t="s">
        <v>8305</v>
      </c>
    </row>
    <row r="1331" spans="97:98">
      <c r="CS1331" s="26" t="s">
        <v>8306</v>
      </c>
      <c r="CT1331" s="8" t="s">
        <v>8307</v>
      </c>
    </row>
    <row r="1332" spans="97:98">
      <c r="CS1332" s="26" t="s">
        <v>8308</v>
      </c>
      <c r="CT1332" s="8" t="s">
        <v>8309</v>
      </c>
    </row>
    <row r="1333" spans="97:98">
      <c r="CS1333" s="26" t="s">
        <v>8310</v>
      </c>
      <c r="CT1333" s="8" t="s">
        <v>8311</v>
      </c>
    </row>
    <row r="1334" spans="97:98">
      <c r="CS1334" s="26" t="s">
        <v>8312</v>
      </c>
      <c r="CT1334" s="8" t="s">
        <v>8313</v>
      </c>
    </row>
    <row r="1335" spans="97:98">
      <c r="CS1335" s="26" t="s">
        <v>8314</v>
      </c>
      <c r="CT1335" s="8" t="s">
        <v>8315</v>
      </c>
    </row>
    <row r="1336" spans="97:98">
      <c r="CS1336" s="26" t="s">
        <v>8316</v>
      </c>
      <c r="CT1336" s="8" t="s">
        <v>8317</v>
      </c>
    </row>
    <row r="1337" spans="97:98">
      <c r="CS1337" s="26" t="s">
        <v>8318</v>
      </c>
      <c r="CT1337" s="8" t="s">
        <v>8319</v>
      </c>
    </row>
    <row r="1338" spans="97:98">
      <c r="CS1338" s="26" t="s">
        <v>8320</v>
      </c>
      <c r="CT1338" s="8" t="s">
        <v>8321</v>
      </c>
    </row>
    <row r="1339" spans="97:98">
      <c r="CS1339" s="26" t="s">
        <v>8322</v>
      </c>
      <c r="CT1339" s="8" t="s">
        <v>8323</v>
      </c>
    </row>
    <row r="1340" spans="97:98">
      <c r="CS1340" s="26" t="s">
        <v>8324</v>
      </c>
      <c r="CT1340" s="8" t="s">
        <v>8325</v>
      </c>
    </row>
    <row r="1341" spans="97:98">
      <c r="CS1341" s="26" t="s">
        <v>8326</v>
      </c>
      <c r="CT1341" s="8" t="s">
        <v>8327</v>
      </c>
    </row>
    <row r="1342" spans="97:98">
      <c r="CS1342" s="26" t="s">
        <v>8328</v>
      </c>
      <c r="CT1342" s="8" t="s">
        <v>8329</v>
      </c>
    </row>
    <row r="1343" spans="97:98">
      <c r="CS1343" s="26" t="s">
        <v>8330</v>
      </c>
      <c r="CT1343" s="8" t="s">
        <v>8331</v>
      </c>
    </row>
    <row r="1344" spans="97:98">
      <c r="CS1344" s="26" t="s">
        <v>8332</v>
      </c>
      <c r="CT1344" s="8" t="s">
        <v>8333</v>
      </c>
    </row>
    <row r="1345" spans="97:98">
      <c r="CS1345" s="26" t="s">
        <v>8334</v>
      </c>
      <c r="CT1345" s="8" t="s">
        <v>8335</v>
      </c>
    </row>
    <row r="1346" spans="97:98">
      <c r="CS1346" s="26" t="s">
        <v>8336</v>
      </c>
      <c r="CT1346" s="8" t="s">
        <v>8337</v>
      </c>
    </row>
    <row r="1347" spans="97:98">
      <c r="CS1347" s="26" t="s">
        <v>8338</v>
      </c>
      <c r="CT1347" s="8" t="s">
        <v>8339</v>
      </c>
    </row>
    <row r="1348" spans="97:98">
      <c r="CS1348" s="26" t="s">
        <v>8340</v>
      </c>
      <c r="CT1348" s="8" t="s">
        <v>8341</v>
      </c>
    </row>
    <row r="1349" spans="97:98">
      <c r="CS1349" s="26" t="s">
        <v>8342</v>
      </c>
      <c r="CT1349" s="8" t="s">
        <v>8343</v>
      </c>
    </row>
    <row r="1350" spans="97:98">
      <c r="CS1350" s="26" t="s">
        <v>8344</v>
      </c>
      <c r="CT1350" s="8" t="s">
        <v>8345</v>
      </c>
    </row>
    <row r="1351" spans="97:98">
      <c r="CS1351" s="26" t="s">
        <v>8346</v>
      </c>
      <c r="CT1351" s="8" t="s">
        <v>8347</v>
      </c>
    </row>
    <row r="1352" spans="97:98">
      <c r="CS1352" s="26" t="s">
        <v>8348</v>
      </c>
      <c r="CT1352" s="8" t="s">
        <v>8349</v>
      </c>
    </row>
    <row r="1353" spans="97:98">
      <c r="CS1353" s="26" t="s">
        <v>8350</v>
      </c>
      <c r="CT1353" s="8" t="s">
        <v>8351</v>
      </c>
    </row>
    <row r="1354" spans="97:98">
      <c r="CS1354" s="26" t="s">
        <v>8352</v>
      </c>
      <c r="CT1354" s="8" t="s">
        <v>8353</v>
      </c>
    </row>
    <row r="1355" spans="97:98">
      <c r="CS1355" s="26" t="s">
        <v>8354</v>
      </c>
      <c r="CT1355" s="8" t="s">
        <v>8355</v>
      </c>
    </row>
    <row r="1356" spans="97:98">
      <c r="CS1356" s="26" t="s">
        <v>8356</v>
      </c>
      <c r="CT1356" s="8" t="s">
        <v>8357</v>
      </c>
    </row>
    <row r="1357" spans="97:98">
      <c r="CS1357" s="26" t="s">
        <v>8358</v>
      </c>
      <c r="CT1357" s="8" t="s">
        <v>8359</v>
      </c>
    </row>
    <row r="1358" spans="97:98">
      <c r="CS1358" s="26" t="s">
        <v>8360</v>
      </c>
      <c r="CT1358" s="8" t="s">
        <v>8361</v>
      </c>
    </row>
    <row r="1359" spans="97:98">
      <c r="CS1359" s="26" t="s">
        <v>8362</v>
      </c>
      <c r="CT1359" s="8" t="s">
        <v>8363</v>
      </c>
    </row>
    <row r="1360" spans="97:98">
      <c r="CS1360" s="26" t="s">
        <v>8364</v>
      </c>
      <c r="CT1360" s="8" t="s">
        <v>8365</v>
      </c>
    </row>
    <row r="1361" spans="97:98">
      <c r="CS1361" s="26" t="s">
        <v>8366</v>
      </c>
      <c r="CT1361" s="8" t="s">
        <v>8367</v>
      </c>
    </row>
    <row r="1362" spans="97:98">
      <c r="CS1362" s="26" t="s">
        <v>8368</v>
      </c>
      <c r="CT1362" s="8" t="s">
        <v>8369</v>
      </c>
    </row>
    <row r="1363" spans="97:98">
      <c r="CS1363" s="26" t="s">
        <v>8370</v>
      </c>
      <c r="CT1363" s="8" t="s">
        <v>8371</v>
      </c>
    </row>
    <row r="1364" spans="97:98">
      <c r="CS1364" s="26" t="s">
        <v>8372</v>
      </c>
      <c r="CT1364" s="8" t="s">
        <v>8373</v>
      </c>
    </row>
    <row r="1365" spans="97:98">
      <c r="CS1365" s="26" t="s">
        <v>8374</v>
      </c>
      <c r="CT1365" s="8" t="s">
        <v>8375</v>
      </c>
    </row>
    <row r="1366" spans="97:98">
      <c r="CS1366" s="26" t="s">
        <v>8376</v>
      </c>
      <c r="CT1366" s="8" t="s">
        <v>8377</v>
      </c>
    </row>
    <row r="1367" spans="97:98">
      <c r="CS1367" s="26" t="s">
        <v>8378</v>
      </c>
      <c r="CT1367" s="8" t="s">
        <v>8379</v>
      </c>
    </row>
    <row r="1368" spans="97:98">
      <c r="CS1368" s="26" t="s">
        <v>8380</v>
      </c>
      <c r="CT1368" s="8" t="s">
        <v>8381</v>
      </c>
    </row>
    <row r="1369" spans="97:98">
      <c r="CS1369" s="26" t="s">
        <v>8382</v>
      </c>
      <c r="CT1369" s="8" t="s">
        <v>8383</v>
      </c>
    </row>
    <row r="1370" spans="97:98">
      <c r="CS1370" s="26" t="s">
        <v>8384</v>
      </c>
      <c r="CT1370" s="8" t="s">
        <v>8385</v>
      </c>
    </row>
    <row r="1371" spans="97:98">
      <c r="CS1371" s="26" t="s">
        <v>8386</v>
      </c>
      <c r="CT1371" s="8" t="s">
        <v>8387</v>
      </c>
    </row>
    <row r="1372" spans="97:98">
      <c r="CS1372" s="26" t="s">
        <v>8388</v>
      </c>
      <c r="CT1372" s="8" t="s">
        <v>8389</v>
      </c>
    </row>
    <row r="1373" spans="97:98">
      <c r="CS1373" s="26" t="s">
        <v>8390</v>
      </c>
      <c r="CT1373" s="8" t="s">
        <v>8391</v>
      </c>
    </row>
    <row r="1374" spans="97:98">
      <c r="CS1374" s="26" t="s">
        <v>8392</v>
      </c>
      <c r="CT1374" s="8" t="s">
        <v>8393</v>
      </c>
    </row>
    <row r="1375" spans="97:98">
      <c r="CS1375" s="26" t="s">
        <v>8394</v>
      </c>
      <c r="CT1375" s="8" t="s">
        <v>8395</v>
      </c>
    </row>
    <row r="1376" spans="97:98">
      <c r="CS1376" s="26" t="s">
        <v>8396</v>
      </c>
      <c r="CT1376" s="8" t="s">
        <v>8397</v>
      </c>
    </row>
    <row r="1377" spans="97:98">
      <c r="CS1377" s="26" t="s">
        <v>8398</v>
      </c>
      <c r="CT1377" s="8" t="s">
        <v>8399</v>
      </c>
    </row>
    <row r="1378" spans="97:98">
      <c r="CS1378" s="26" t="s">
        <v>8400</v>
      </c>
      <c r="CT1378" s="8" t="s">
        <v>8401</v>
      </c>
    </row>
    <row r="1379" spans="97:98">
      <c r="CS1379" s="26" t="s">
        <v>8402</v>
      </c>
      <c r="CT1379" s="8" t="s">
        <v>8403</v>
      </c>
    </row>
    <row r="1380" spans="97:98">
      <c r="CS1380" s="26" t="s">
        <v>8404</v>
      </c>
      <c r="CT1380" s="8" t="s">
        <v>8405</v>
      </c>
    </row>
    <row r="1381" spans="97:98">
      <c r="CS1381" s="26" t="s">
        <v>8406</v>
      </c>
      <c r="CT1381" s="8" t="s">
        <v>8407</v>
      </c>
    </row>
    <row r="1382" spans="97:98">
      <c r="CS1382" s="26" t="s">
        <v>8408</v>
      </c>
      <c r="CT1382" s="8" t="s">
        <v>8409</v>
      </c>
    </row>
    <row r="1383" spans="97:98">
      <c r="CS1383" s="26" t="s">
        <v>8410</v>
      </c>
      <c r="CT1383" s="8" t="s">
        <v>8411</v>
      </c>
    </row>
    <row r="1384" spans="97:98">
      <c r="CS1384" s="26" t="s">
        <v>8412</v>
      </c>
      <c r="CT1384" s="8" t="s">
        <v>8413</v>
      </c>
    </row>
    <row r="1385" spans="97:98">
      <c r="CS1385" s="26" t="s">
        <v>8414</v>
      </c>
      <c r="CT1385" s="8" t="s">
        <v>8415</v>
      </c>
    </row>
    <row r="1386" spans="97:98">
      <c r="CS1386" s="26" t="s">
        <v>8416</v>
      </c>
      <c r="CT1386" s="8" t="s">
        <v>8417</v>
      </c>
    </row>
    <row r="1387" spans="97:98">
      <c r="CS1387" s="26" t="s">
        <v>8418</v>
      </c>
      <c r="CT1387" s="8" t="s">
        <v>8419</v>
      </c>
    </row>
    <row r="1388" spans="97:98">
      <c r="CS1388" s="26" t="s">
        <v>8420</v>
      </c>
      <c r="CT1388" s="8" t="s">
        <v>8421</v>
      </c>
    </row>
    <row r="1389" spans="97:98">
      <c r="CS1389" s="26" t="s">
        <v>8422</v>
      </c>
      <c r="CT1389" s="8" t="s">
        <v>8423</v>
      </c>
    </row>
    <row r="1390" spans="97:98">
      <c r="CS1390" s="26" t="s">
        <v>8424</v>
      </c>
      <c r="CT1390" s="8" t="s">
        <v>8425</v>
      </c>
    </row>
    <row r="1391" spans="97:98">
      <c r="CS1391" s="26" t="s">
        <v>8426</v>
      </c>
      <c r="CT1391" s="8" t="s">
        <v>8427</v>
      </c>
    </row>
    <row r="1392" spans="97:98">
      <c r="CS1392" s="26" t="s">
        <v>8428</v>
      </c>
      <c r="CT1392" s="8" t="s">
        <v>8429</v>
      </c>
    </row>
    <row r="1393" spans="97:98">
      <c r="CS1393" s="26" t="s">
        <v>8430</v>
      </c>
      <c r="CT1393" s="8" t="s">
        <v>8431</v>
      </c>
    </row>
    <row r="1394" spans="97:98">
      <c r="CS1394" s="26" t="s">
        <v>8432</v>
      </c>
      <c r="CT1394" s="8" t="s">
        <v>8433</v>
      </c>
    </row>
    <row r="1395" spans="97:98">
      <c r="CS1395" s="26" t="s">
        <v>8434</v>
      </c>
      <c r="CT1395" s="8" t="s">
        <v>8435</v>
      </c>
    </row>
    <row r="1396" spans="97:98">
      <c r="CS1396" s="26" t="s">
        <v>8436</v>
      </c>
      <c r="CT1396" s="8" t="s">
        <v>8437</v>
      </c>
    </row>
    <row r="1397" spans="97:98">
      <c r="CS1397" s="26" t="s">
        <v>8438</v>
      </c>
      <c r="CT1397" s="8" t="s">
        <v>8439</v>
      </c>
    </row>
    <row r="1398" spans="97:98">
      <c r="CS1398" s="26" t="s">
        <v>8440</v>
      </c>
      <c r="CT1398" s="8" t="s">
        <v>8441</v>
      </c>
    </row>
    <row r="1399" spans="97:98">
      <c r="CS1399" s="26" t="s">
        <v>8442</v>
      </c>
      <c r="CT1399" s="8" t="s">
        <v>8443</v>
      </c>
    </row>
    <row r="1400" spans="97:98">
      <c r="CS1400" s="26" t="s">
        <v>8444</v>
      </c>
      <c r="CT1400" s="8" t="s">
        <v>8445</v>
      </c>
    </row>
    <row r="1401" spans="97:98">
      <c r="CS1401" s="26" t="s">
        <v>8446</v>
      </c>
      <c r="CT1401" s="8" t="s">
        <v>8447</v>
      </c>
    </row>
    <row r="1402" spans="97:98">
      <c r="CS1402" s="26" t="s">
        <v>8448</v>
      </c>
      <c r="CT1402" s="8" t="s">
        <v>8449</v>
      </c>
    </row>
    <row r="1403" spans="97:98">
      <c r="CS1403" s="26" t="s">
        <v>8450</v>
      </c>
      <c r="CT1403" s="8" t="s">
        <v>8451</v>
      </c>
    </row>
    <row r="1404" spans="97:98">
      <c r="CS1404" s="26" t="s">
        <v>8452</v>
      </c>
      <c r="CT1404" s="8" t="s">
        <v>8453</v>
      </c>
    </row>
    <row r="1405" spans="97:98">
      <c r="CS1405" s="26" t="s">
        <v>8454</v>
      </c>
      <c r="CT1405" s="8" t="s">
        <v>8455</v>
      </c>
    </row>
    <row r="1406" spans="97:98">
      <c r="CS1406" s="26" t="s">
        <v>8456</v>
      </c>
      <c r="CT1406" s="8" t="s">
        <v>8457</v>
      </c>
    </row>
    <row r="1407" spans="97:98">
      <c r="CS1407" s="26" t="s">
        <v>8458</v>
      </c>
      <c r="CT1407" s="8" t="s">
        <v>8459</v>
      </c>
    </row>
    <row r="1408" spans="97:98">
      <c r="CS1408" s="26" t="s">
        <v>8460</v>
      </c>
      <c r="CT1408" s="8" t="s">
        <v>8461</v>
      </c>
    </row>
    <row r="1409" spans="97:98">
      <c r="CS1409" s="26" t="s">
        <v>8462</v>
      </c>
      <c r="CT1409" s="8" t="s">
        <v>8463</v>
      </c>
    </row>
    <row r="1410" spans="97:98">
      <c r="CS1410" s="26" t="s">
        <v>8464</v>
      </c>
      <c r="CT1410" s="8" t="s">
        <v>8465</v>
      </c>
    </row>
    <row r="1411" spans="97:98">
      <c r="CS1411" s="26" t="s">
        <v>8466</v>
      </c>
      <c r="CT1411" s="8" t="s">
        <v>8467</v>
      </c>
    </row>
    <row r="1412" spans="97:98">
      <c r="CS1412" s="26" t="s">
        <v>8468</v>
      </c>
      <c r="CT1412" s="8" t="s">
        <v>8469</v>
      </c>
    </row>
    <row r="1413" spans="97:98">
      <c r="CS1413" s="26" t="s">
        <v>8470</v>
      </c>
      <c r="CT1413" s="8" t="s">
        <v>8471</v>
      </c>
    </row>
    <row r="1414" spans="97:98">
      <c r="CS1414" s="26" t="s">
        <v>8472</v>
      </c>
      <c r="CT1414" s="8" t="s">
        <v>8473</v>
      </c>
    </row>
    <row r="1415" spans="97:98">
      <c r="CS1415" s="26" t="s">
        <v>8474</v>
      </c>
      <c r="CT1415" s="8" t="s">
        <v>8475</v>
      </c>
    </row>
    <row r="1416" spans="97:98">
      <c r="CS1416" s="26" t="s">
        <v>8476</v>
      </c>
      <c r="CT1416" s="8" t="s">
        <v>8477</v>
      </c>
    </row>
    <row r="1417" spans="97:98">
      <c r="CS1417" s="26" t="s">
        <v>8478</v>
      </c>
      <c r="CT1417" s="8" t="s">
        <v>8479</v>
      </c>
    </row>
    <row r="1418" spans="97:98">
      <c r="CS1418" s="26" t="s">
        <v>8480</v>
      </c>
      <c r="CT1418" s="8" t="s">
        <v>8481</v>
      </c>
    </row>
    <row r="1419" spans="97:98">
      <c r="CS1419" s="26" t="s">
        <v>8482</v>
      </c>
      <c r="CT1419" s="8" t="s">
        <v>8483</v>
      </c>
    </row>
    <row r="1420" spans="97:98">
      <c r="CS1420" s="26" t="s">
        <v>8484</v>
      </c>
      <c r="CT1420" s="8" t="s">
        <v>8485</v>
      </c>
    </row>
    <row r="1421" spans="97:98">
      <c r="CS1421" s="26" t="s">
        <v>8486</v>
      </c>
      <c r="CT1421" s="8" t="s">
        <v>8487</v>
      </c>
    </row>
    <row r="1422" spans="97:98">
      <c r="CS1422" s="26" t="s">
        <v>8488</v>
      </c>
      <c r="CT1422" s="8" t="s">
        <v>8489</v>
      </c>
    </row>
    <row r="1423" spans="97:98">
      <c r="CS1423" s="26" t="s">
        <v>8490</v>
      </c>
      <c r="CT1423" s="8" t="s">
        <v>8491</v>
      </c>
    </row>
    <row r="1424" spans="97:98">
      <c r="CS1424" s="26" t="s">
        <v>8492</v>
      </c>
      <c r="CT1424" s="8" t="s">
        <v>8493</v>
      </c>
    </row>
    <row r="1425" spans="97:98">
      <c r="CS1425" s="26" t="s">
        <v>8494</v>
      </c>
      <c r="CT1425" s="8" t="s">
        <v>8495</v>
      </c>
    </row>
    <row r="1426" spans="97:98">
      <c r="CS1426" s="26" t="s">
        <v>8496</v>
      </c>
      <c r="CT1426" s="8" t="s">
        <v>8497</v>
      </c>
    </row>
    <row r="1427" spans="97:98">
      <c r="CS1427" s="26" t="s">
        <v>8498</v>
      </c>
      <c r="CT1427" s="8" t="s">
        <v>8499</v>
      </c>
    </row>
    <row r="1428" spans="97:98">
      <c r="CS1428" s="26" t="s">
        <v>8500</v>
      </c>
      <c r="CT1428" s="8" t="s">
        <v>8501</v>
      </c>
    </row>
    <row r="1429" spans="97:98">
      <c r="CS1429" s="26" t="s">
        <v>8502</v>
      </c>
      <c r="CT1429" s="8" t="s">
        <v>8503</v>
      </c>
    </row>
    <row r="1430" spans="97:98">
      <c r="CS1430" s="26" t="s">
        <v>8504</v>
      </c>
      <c r="CT1430" s="8" t="s">
        <v>8505</v>
      </c>
    </row>
    <row r="1431" spans="97:98">
      <c r="CS1431" s="26" t="s">
        <v>8506</v>
      </c>
      <c r="CT1431" s="8" t="s">
        <v>8507</v>
      </c>
    </row>
    <row r="1432" spans="97:98">
      <c r="CS1432" s="26" t="s">
        <v>8508</v>
      </c>
      <c r="CT1432" s="8" t="s">
        <v>8509</v>
      </c>
    </row>
    <row r="1433" spans="97:98">
      <c r="CS1433" s="26" t="s">
        <v>8510</v>
      </c>
      <c r="CT1433" s="8" t="s">
        <v>8511</v>
      </c>
    </row>
    <row r="1434" spans="97:98">
      <c r="CS1434" s="26" t="s">
        <v>8512</v>
      </c>
      <c r="CT1434" s="8" t="s">
        <v>8513</v>
      </c>
    </row>
    <row r="1435" spans="97:98">
      <c r="CS1435" s="26" t="s">
        <v>8514</v>
      </c>
      <c r="CT1435" s="8" t="s">
        <v>8515</v>
      </c>
    </row>
    <row r="1436" spans="97:98">
      <c r="CS1436" s="26" t="s">
        <v>8516</v>
      </c>
      <c r="CT1436" s="8" t="s">
        <v>8517</v>
      </c>
    </row>
    <row r="1437" spans="97:98">
      <c r="CS1437" s="26" t="s">
        <v>8518</v>
      </c>
      <c r="CT1437" s="8" t="s">
        <v>8519</v>
      </c>
    </row>
    <row r="1438" spans="97:98">
      <c r="CS1438" s="26" t="s">
        <v>8520</v>
      </c>
      <c r="CT1438" s="8" t="s">
        <v>8521</v>
      </c>
    </row>
    <row r="1439" spans="97:98">
      <c r="CS1439" s="26" t="s">
        <v>8522</v>
      </c>
      <c r="CT1439" s="8" t="s">
        <v>8523</v>
      </c>
    </row>
    <row r="1440" spans="97:98">
      <c r="CS1440" s="26" t="s">
        <v>8524</v>
      </c>
      <c r="CT1440" s="8" t="s">
        <v>8525</v>
      </c>
    </row>
    <row r="1441" spans="97:98">
      <c r="CS1441" s="26" t="s">
        <v>8526</v>
      </c>
      <c r="CT1441" s="8" t="s">
        <v>8527</v>
      </c>
    </row>
    <row r="1442" spans="97:98">
      <c r="CS1442" s="26" t="s">
        <v>8528</v>
      </c>
      <c r="CT1442" s="8" t="s">
        <v>8529</v>
      </c>
    </row>
    <row r="1443" spans="97:98">
      <c r="CS1443" s="26" t="s">
        <v>8530</v>
      </c>
      <c r="CT1443" s="8" t="s">
        <v>8531</v>
      </c>
    </row>
    <row r="1444" spans="97:98">
      <c r="CS1444" s="26" t="s">
        <v>8532</v>
      </c>
      <c r="CT1444" s="8" t="s">
        <v>8533</v>
      </c>
    </row>
    <row r="1445" spans="97:98">
      <c r="CS1445" s="26" t="s">
        <v>8534</v>
      </c>
      <c r="CT1445" s="8" t="s">
        <v>8535</v>
      </c>
    </row>
    <row r="1446" spans="97:98">
      <c r="CS1446" s="26" t="s">
        <v>8536</v>
      </c>
      <c r="CT1446" s="8" t="s">
        <v>8537</v>
      </c>
    </row>
    <row r="1447" spans="97:98">
      <c r="CS1447" s="26" t="s">
        <v>8538</v>
      </c>
      <c r="CT1447" s="8" t="s">
        <v>8539</v>
      </c>
    </row>
    <row r="1448" spans="97:98">
      <c r="CS1448" s="26" t="s">
        <v>8540</v>
      </c>
      <c r="CT1448" s="8" t="s">
        <v>8541</v>
      </c>
    </row>
    <row r="1449" spans="97:98">
      <c r="CS1449" s="26" t="s">
        <v>8542</v>
      </c>
      <c r="CT1449" s="8" t="s">
        <v>8543</v>
      </c>
    </row>
    <row r="1450" spans="97:98">
      <c r="CS1450" s="26" t="s">
        <v>8544</v>
      </c>
      <c r="CT1450" s="8" t="s">
        <v>8545</v>
      </c>
    </row>
    <row r="1451" spans="97:98">
      <c r="CS1451" s="26" t="s">
        <v>8546</v>
      </c>
      <c r="CT1451" s="8" t="s">
        <v>8547</v>
      </c>
    </row>
    <row r="1452" spans="97:98">
      <c r="CS1452" s="26" t="s">
        <v>8548</v>
      </c>
      <c r="CT1452" s="8" t="s">
        <v>8549</v>
      </c>
    </row>
    <row r="1453" spans="97:98">
      <c r="CS1453" s="26" t="s">
        <v>8550</v>
      </c>
      <c r="CT1453" s="8" t="s">
        <v>8551</v>
      </c>
    </row>
    <row r="1454" spans="97:98">
      <c r="CS1454" s="26" t="s">
        <v>8552</v>
      </c>
      <c r="CT1454" s="8" t="s">
        <v>8553</v>
      </c>
    </row>
    <row r="1455" spans="97:98">
      <c r="CS1455" s="26" t="s">
        <v>8554</v>
      </c>
      <c r="CT1455" s="8" t="s">
        <v>8555</v>
      </c>
    </row>
    <row r="1456" spans="97:98">
      <c r="CS1456" s="26" t="s">
        <v>8556</v>
      </c>
      <c r="CT1456" s="8" t="s">
        <v>8557</v>
      </c>
    </row>
    <row r="1457" spans="97:98">
      <c r="CS1457" s="26" t="s">
        <v>8558</v>
      </c>
      <c r="CT1457" s="8" t="s">
        <v>8559</v>
      </c>
    </row>
    <row r="1458" spans="97:98">
      <c r="CS1458" s="26" t="s">
        <v>8560</v>
      </c>
      <c r="CT1458" s="8" t="s">
        <v>8561</v>
      </c>
    </row>
    <row r="1459" spans="97:98">
      <c r="CS1459" s="26" t="s">
        <v>8562</v>
      </c>
      <c r="CT1459" s="8" t="s">
        <v>8563</v>
      </c>
    </row>
    <row r="1460" spans="97:98">
      <c r="CS1460" s="26" t="s">
        <v>8564</v>
      </c>
      <c r="CT1460" s="8" t="s">
        <v>8565</v>
      </c>
    </row>
    <row r="1461" spans="97:98">
      <c r="CS1461" s="26" t="s">
        <v>8566</v>
      </c>
      <c r="CT1461" s="8" t="s">
        <v>8567</v>
      </c>
    </row>
    <row r="1462" spans="97:98">
      <c r="CS1462" s="26" t="s">
        <v>8568</v>
      </c>
      <c r="CT1462" s="8" t="s">
        <v>8569</v>
      </c>
    </row>
    <row r="1463" spans="97:98">
      <c r="CS1463" s="26" t="s">
        <v>8570</v>
      </c>
      <c r="CT1463" s="8" t="s">
        <v>8571</v>
      </c>
    </row>
    <row r="1464" spans="97:98">
      <c r="CS1464" s="26" t="s">
        <v>8572</v>
      </c>
      <c r="CT1464" s="8" t="s">
        <v>8573</v>
      </c>
    </row>
    <row r="1465" spans="97:98">
      <c r="CS1465" s="26" t="s">
        <v>8574</v>
      </c>
      <c r="CT1465" s="8" t="s">
        <v>8575</v>
      </c>
    </row>
    <row r="1466" spans="97:98">
      <c r="CS1466" s="26" t="s">
        <v>8576</v>
      </c>
      <c r="CT1466" s="8" t="s">
        <v>8577</v>
      </c>
    </row>
    <row r="1467" spans="97:98">
      <c r="CS1467" s="26" t="s">
        <v>8578</v>
      </c>
      <c r="CT1467" s="8" t="s">
        <v>8579</v>
      </c>
    </row>
    <row r="1468" spans="97:98">
      <c r="CS1468" s="26" t="s">
        <v>8580</v>
      </c>
      <c r="CT1468" s="8" t="s">
        <v>8581</v>
      </c>
    </row>
    <row r="1469" spans="97:98">
      <c r="CS1469" s="26" t="s">
        <v>8582</v>
      </c>
      <c r="CT1469" s="8" t="s">
        <v>8583</v>
      </c>
    </row>
    <row r="1470" spans="97:98">
      <c r="CS1470" s="26" t="s">
        <v>8584</v>
      </c>
      <c r="CT1470" s="8" t="s">
        <v>8585</v>
      </c>
    </row>
    <row r="1471" spans="97:98">
      <c r="CS1471" s="26" t="s">
        <v>8586</v>
      </c>
      <c r="CT1471" s="8" t="s">
        <v>8587</v>
      </c>
    </row>
    <row r="1472" spans="97:98">
      <c r="CS1472" s="26" t="s">
        <v>8588</v>
      </c>
      <c r="CT1472" s="8" t="s">
        <v>8589</v>
      </c>
    </row>
    <row r="1473" spans="97:98">
      <c r="CS1473" s="26" t="s">
        <v>8590</v>
      </c>
      <c r="CT1473" s="8" t="s">
        <v>8591</v>
      </c>
    </row>
    <row r="1474" spans="97:98">
      <c r="CS1474" s="26" t="s">
        <v>8592</v>
      </c>
      <c r="CT1474" s="8" t="s">
        <v>8593</v>
      </c>
    </row>
    <row r="1475" spans="97:98">
      <c r="CS1475" s="26" t="s">
        <v>8594</v>
      </c>
      <c r="CT1475" s="8" t="s">
        <v>8595</v>
      </c>
    </row>
    <row r="1476" spans="97:98">
      <c r="CS1476" s="26" t="s">
        <v>8596</v>
      </c>
      <c r="CT1476" s="8" t="s">
        <v>8597</v>
      </c>
    </row>
    <row r="1477" spans="97:98">
      <c r="CS1477" s="26" t="s">
        <v>8598</v>
      </c>
      <c r="CT1477" s="8" t="s">
        <v>8599</v>
      </c>
    </row>
    <row r="1478" spans="97:98">
      <c r="CS1478" s="26" t="s">
        <v>8600</v>
      </c>
      <c r="CT1478" s="8" t="s">
        <v>8601</v>
      </c>
    </row>
    <row r="1479" spans="97:98">
      <c r="CS1479" s="26" t="s">
        <v>8602</v>
      </c>
      <c r="CT1479" s="8" t="s">
        <v>8603</v>
      </c>
    </row>
    <row r="1480" spans="97:98">
      <c r="CS1480" s="26" t="s">
        <v>8602</v>
      </c>
      <c r="CT1480" s="8" t="s">
        <v>8604</v>
      </c>
    </row>
    <row r="1481" spans="97:98">
      <c r="CS1481" s="26" t="s">
        <v>8602</v>
      </c>
      <c r="CT1481" s="8" t="s">
        <v>8605</v>
      </c>
    </row>
    <row r="1482" spans="97:98">
      <c r="CS1482" s="26" t="s">
        <v>8606</v>
      </c>
      <c r="CT1482" s="8" t="s">
        <v>8607</v>
      </c>
    </row>
    <row r="1483" spans="97:98">
      <c r="CS1483" s="26" t="s">
        <v>8608</v>
      </c>
      <c r="CT1483" s="8" t="s">
        <v>8609</v>
      </c>
    </row>
    <row r="1484" spans="97:98">
      <c r="CS1484" s="26" t="s">
        <v>8610</v>
      </c>
      <c r="CT1484" s="8" t="s">
        <v>8611</v>
      </c>
    </row>
    <row r="1485" spans="97:98">
      <c r="CS1485" s="26" t="s">
        <v>8612</v>
      </c>
      <c r="CT1485" s="8" t="s">
        <v>8613</v>
      </c>
    </row>
    <row r="1486" spans="97:98">
      <c r="CS1486" s="26" t="s">
        <v>8614</v>
      </c>
      <c r="CT1486" s="8" t="s">
        <v>8615</v>
      </c>
    </row>
    <row r="1487" spans="97:98">
      <c r="CS1487" s="26" t="s">
        <v>8616</v>
      </c>
      <c r="CT1487" s="8" t="s">
        <v>8617</v>
      </c>
    </row>
    <row r="1488" spans="97:98">
      <c r="CS1488" s="26" t="s">
        <v>8618</v>
      </c>
      <c r="CT1488" s="8" t="s">
        <v>8619</v>
      </c>
    </row>
    <row r="1489" spans="97:98">
      <c r="CS1489" s="26" t="s">
        <v>8620</v>
      </c>
      <c r="CT1489" s="8" t="s">
        <v>8621</v>
      </c>
    </row>
    <row r="1490" spans="97:98">
      <c r="CS1490" s="26" t="s">
        <v>8622</v>
      </c>
      <c r="CT1490" s="8" t="s">
        <v>8623</v>
      </c>
    </row>
    <row r="1491" spans="97:98">
      <c r="CS1491" s="26" t="s">
        <v>8624</v>
      </c>
      <c r="CT1491" s="8" t="s">
        <v>8625</v>
      </c>
    </row>
    <row r="1492" spans="97:98">
      <c r="CS1492" s="26" t="s">
        <v>8626</v>
      </c>
      <c r="CT1492" s="8" t="s">
        <v>8627</v>
      </c>
    </row>
    <row r="1493" spans="97:98">
      <c r="CS1493" s="26" t="s">
        <v>8628</v>
      </c>
      <c r="CT1493" s="8" t="s">
        <v>8629</v>
      </c>
    </row>
    <row r="1494" spans="97:98">
      <c r="CS1494" s="26" t="s">
        <v>8630</v>
      </c>
      <c r="CT1494" s="8" t="s">
        <v>8631</v>
      </c>
    </row>
    <row r="1495" spans="97:98">
      <c r="CS1495" s="26" t="s">
        <v>8632</v>
      </c>
      <c r="CT1495" s="8" t="s">
        <v>8633</v>
      </c>
    </row>
    <row r="1496" spans="97:98">
      <c r="CS1496" s="26" t="s">
        <v>8634</v>
      </c>
      <c r="CT1496" s="8" t="s">
        <v>8635</v>
      </c>
    </row>
    <row r="1497" spans="97:98">
      <c r="CS1497" s="26" t="s">
        <v>8636</v>
      </c>
      <c r="CT1497" s="8" t="s">
        <v>8637</v>
      </c>
    </row>
    <row r="1498" spans="97:98">
      <c r="CS1498" s="26" t="s">
        <v>8638</v>
      </c>
      <c r="CT1498" s="8" t="s">
        <v>8639</v>
      </c>
    </row>
    <row r="1499" spans="97:98">
      <c r="CS1499" s="26" t="s">
        <v>8640</v>
      </c>
      <c r="CT1499" s="8" t="s">
        <v>8641</v>
      </c>
    </row>
    <row r="1500" spans="97:98">
      <c r="CS1500" s="26" t="s">
        <v>8642</v>
      </c>
      <c r="CT1500" s="8" t="s">
        <v>8643</v>
      </c>
    </row>
    <row r="1501" spans="97:98">
      <c r="CS1501" s="26" t="s">
        <v>8644</v>
      </c>
      <c r="CT1501" s="8" t="s">
        <v>8645</v>
      </c>
    </row>
    <row r="1502" spans="97:98">
      <c r="CS1502" s="26" t="s">
        <v>8646</v>
      </c>
      <c r="CT1502" s="8" t="s">
        <v>8647</v>
      </c>
    </row>
    <row r="1503" spans="97:98">
      <c r="CS1503" s="26" t="s">
        <v>8648</v>
      </c>
      <c r="CT1503" s="8" t="s">
        <v>8649</v>
      </c>
    </row>
    <row r="1504" spans="97:98">
      <c r="CS1504" s="26" t="s">
        <v>8650</v>
      </c>
      <c r="CT1504" s="8" t="s">
        <v>8651</v>
      </c>
    </row>
    <row r="1505" spans="97:98">
      <c r="CS1505" s="26" t="s">
        <v>8652</v>
      </c>
      <c r="CT1505" s="8" t="s">
        <v>8653</v>
      </c>
    </row>
    <row r="1506" spans="97:98">
      <c r="CS1506" s="26" t="s">
        <v>8654</v>
      </c>
      <c r="CT1506" s="8" t="s">
        <v>8655</v>
      </c>
    </row>
    <row r="1507" spans="97:98">
      <c r="CS1507" s="26" t="s">
        <v>8656</v>
      </c>
      <c r="CT1507" s="8" t="s">
        <v>8657</v>
      </c>
    </row>
    <row r="1508" spans="97:98">
      <c r="CS1508" s="26" t="s">
        <v>8658</v>
      </c>
      <c r="CT1508" s="8" t="s">
        <v>8659</v>
      </c>
    </row>
    <row r="1509" spans="97:98">
      <c r="CS1509" s="26" t="s">
        <v>8660</v>
      </c>
      <c r="CT1509" s="8" t="s">
        <v>8661</v>
      </c>
    </row>
    <row r="1510" spans="97:98">
      <c r="CS1510" s="26" t="s">
        <v>8662</v>
      </c>
      <c r="CT1510" s="8" t="s">
        <v>8663</v>
      </c>
    </row>
    <row r="1511" spans="97:98">
      <c r="CS1511" s="26" t="s">
        <v>8664</v>
      </c>
      <c r="CT1511" s="8" t="s">
        <v>8665</v>
      </c>
    </row>
    <row r="1512" spans="97:98">
      <c r="CS1512" s="26" t="s">
        <v>8666</v>
      </c>
      <c r="CT1512" s="8" t="s">
        <v>8667</v>
      </c>
    </row>
    <row r="1513" spans="97:98">
      <c r="CS1513" s="26" t="s">
        <v>8668</v>
      </c>
      <c r="CT1513" s="8" t="s">
        <v>8669</v>
      </c>
    </row>
    <row r="1514" spans="97:98">
      <c r="CS1514" s="26" t="s">
        <v>8670</v>
      </c>
      <c r="CT1514" s="8" t="s">
        <v>8671</v>
      </c>
    </row>
    <row r="1515" spans="97:98">
      <c r="CS1515" s="26" t="s">
        <v>8672</v>
      </c>
      <c r="CT1515" s="8" t="s">
        <v>8673</v>
      </c>
    </row>
    <row r="1516" spans="97:98">
      <c r="CS1516" s="26" t="s">
        <v>8674</v>
      </c>
      <c r="CT1516" s="8" t="s">
        <v>8675</v>
      </c>
    </row>
    <row r="1517" spans="97:98">
      <c r="CS1517" s="26" t="s">
        <v>8676</v>
      </c>
      <c r="CT1517" s="8" t="s">
        <v>8677</v>
      </c>
    </row>
    <row r="1518" spans="97:98">
      <c r="CS1518" s="26" t="s">
        <v>8678</v>
      </c>
      <c r="CT1518" s="8" t="s">
        <v>8679</v>
      </c>
    </row>
    <row r="1519" spans="97:98">
      <c r="CS1519" s="26" t="s">
        <v>8680</v>
      </c>
      <c r="CT1519" s="8" t="s">
        <v>8681</v>
      </c>
    </row>
    <row r="1520" spans="97:98">
      <c r="CS1520" s="26" t="s">
        <v>8682</v>
      </c>
      <c r="CT1520" s="8" t="s">
        <v>8683</v>
      </c>
    </row>
    <row r="1521" spans="97:98">
      <c r="CS1521" s="26" t="s">
        <v>8684</v>
      </c>
      <c r="CT1521" s="8" t="s">
        <v>8685</v>
      </c>
    </row>
    <row r="1522" spans="97:98">
      <c r="CS1522" s="26" t="s">
        <v>8686</v>
      </c>
      <c r="CT1522" s="8" t="s">
        <v>8687</v>
      </c>
    </row>
    <row r="1523" spans="97:98">
      <c r="CS1523" s="26" t="s">
        <v>8688</v>
      </c>
      <c r="CT1523" s="8" t="s">
        <v>8689</v>
      </c>
    </row>
    <row r="1524" spans="97:98">
      <c r="CS1524" s="26" t="s">
        <v>8690</v>
      </c>
      <c r="CT1524" s="8" t="s">
        <v>8691</v>
      </c>
    </row>
    <row r="1525" spans="97:98">
      <c r="CS1525" s="26" t="s">
        <v>8692</v>
      </c>
      <c r="CT1525" s="8" t="s">
        <v>8693</v>
      </c>
    </row>
    <row r="1526" spans="97:98">
      <c r="CS1526" s="26" t="s">
        <v>8694</v>
      </c>
      <c r="CT1526" s="8" t="s">
        <v>8695</v>
      </c>
    </row>
    <row r="1527" spans="97:98">
      <c r="CS1527" s="26" t="s">
        <v>8696</v>
      </c>
      <c r="CT1527" s="8" t="s">
        <v>8697</v>
      </c>
    </row>
    <row r="1528" spans="97:98">
      <c r="CS1528" s="26" t="s">
        <v>8698</v>
      </c>
      <c r="CT1528" s="8" t="s">
        <v>8699</v>
      </c>
    </row>
    <row r="1529" spans="97:98">
      <c r="CS1529" s="26" t="s">
        <v>8700</v>
      </c>
      <c r="CT1529" s="8" t="s">
        <v>8701</v>
      </c>
    </row>
    <row r="1530" spans="97:98">
      <c r="CS1530" s="26" t="s">
        <v>8702</v>
      </c>
      <c r="CT1530" s="8" t="s">
        <v>8703</v>
      </c>
    </row>
    <row r="1531" spans="97:98">
      <c r="CS1531" s="26" t="s">
        <v>8704</v>
      </c>
      <c r="CT1531" s="8" t="s">
        <v>8705</v>
      </c>
    </row>
    <row r="1532" spans="97:98">
      <c r="CS1532" s="26" t="s">
        <v>8706</v>
      </c>
      <c r="CT1532" s="8" t="s">
        <v>8707</v>
      </c>
    </row>
    <row r="1533" spans="97:98">
      <c r="CS1533" s="26" t="s">
        <v>8708</v>
      </c>
      <c r="CT1533" s="8" t="s">
        <v>8709</v>
      </c>
    </row>
    <row r="1534" spans="97:98">
      <c r="CS1534" s="26" t="s">
        <v>8710</v>
      </c>
      <c r="CT1534" s="8" t="s">
        <v>8711</v>
      </c>
    </row>
    <row r="1535" spans="97:98">
      <c r="CS1535" s="26" t="s">
        <v>8712</v>
      </c>
      <c r="CT1535" s="8" t="s">
        <v>8713</v>
      </c>
    </row>
    <row r="1536" spans="97:98">
      <c r="CS1536" s="26" t="s">
        <v>8714</v>
      </c>
      <c r="CT1536" s="8" t="s">
        <v>8715</v>
      </c>
    </row>
    <row r="1537" spans="97:98">
      <c r="CS1537" s="26" t="s">
        <v>8716</v>
      </c>
      <c r="CT1537" s="8" t="s">
        <v>8717</v>
      </c>
    </row>
    <row r="1538" spans="97:98">
      <c r="CS1538" s="26" t="s">
        <v>8718</v>
      </c>
      <c r="CT1538" s="8" t="s">
        <v>8719</v>
      </c>
    </row>
    <row r="1539" spans="97:98">
      <c r="CS1539" s="26" t="s">
        <v>8720</v>
      </c>
      <c r="CT1539" s="8" t="s">
        <v>8721</v>
      </c>
    </row>
    <row r="1540" spans="97:98">
      <c r="CS1540" s="26" t="s">
        <v>8722</v>
      </c>
      <c r="CT1540" s="8" t="s">
        <v>8723</v>
      </c>
    </row>
    <row r="1541" spans="97:98">
      <c r="CS1541" s="26" t="s">
        <v>8724</v>
      </c>
      <c r="CT1541" s="8" t="s">
        <v>8725</v>
      </c>
    </row>
    <row r="1542" spans="97:98">
      <c r="CS1542" s="26" t="s">
        <v>8726</v>
      </c>
      <c r="CT1542" s="8" t="s">
        <v>8727</v>
      </c>
    </row>
    <row r="1543" spans="97:98">
      <c r="CS1543" s="26" t="s">
        <v>8728</v>
      </c>
      <c r="CT1543" s="8" t="s">
        <v>8729</v>
      </c>
    </row>
    <row r="1544" spans="97:98">
      <c r="CS1544" s="26" t="s">
        <v>8730</v>
      </c>
      <c r="CT1544" s="8" t="s">
        <v>8731</v>
      </c>
    </row>
    <row r="1545" spans="97:98">
      <c r="CS1545" s="26" t="s">
        <v>8732</v>
      </c>
      <c r="CT1545" s="8" t="s">
        <v>8733</v>
      </c>
    </row>
    <row r="1546" spans="97:98">
      <c r="CS1546" s="26" t="s">
        <v>8734</v>
      </c>
      <c r="CT1546" s="8" t="s">
        <v>8735</v>
      </c>
    </row>
    <row r="1547" spans="97:98">
      <c r="CS1547" s="26" t="s">
        <v>8736</v>
      </c>
      <c r="CT1547" s="8" t="s">
        <v>8737</v>
      </c>
    </row>
    <row r="1548" spans="97:98">
      <c r="CS1548" s="26" t="s">
        <v>8738</v>
      </c>
      <c r="CT1548" s="8" t="s">
        <v>8739</v>
      </c>
    </row>
    <row r="1549" spans="97:98">
      <c r="CS1549" s="26" t="s">
        <v>8740</v>
      </c>
      <c r="CT1549" s="8" t="s">
        <v>8741</v>
      </c>
    </row>
    <row r="1550" spans="97:98">
      <c r="CS1550" s="26" t="s">
        <v>8742</v>
      </c>
      <c r="CT1550" s="8" t="s">
        <v>8743</v>
      </c>
    </row>
    <row r="1551" spans="97:98">
      <c r="CS1551" s="26" t="s">
        <v>8744</v>
      </c>
      <c r="CT1551" s="8" t="s">
        <v>8745</v>
      </c>
    </row>
    <row r="1552" spans="97:98">
      <c r="CS1552" s="26" t="s">
        <v>8746</v>
      </c>
      <c r="CT1552" s="8" t="s">
        <v>8747</v>
      </c>
    </row>
    <row r="1553" spans="97:98">
      <c r="CS1553" s="26" t="s">
        <v>8748</v>
      </c>
      <c r="CT1553" s="8" t="s">
        <v>8749</v>
      </c>
    </row>
    <row r="1554" spans="97:98">
      <c r="CS1554" s="26" t="s">
        <v>8750</v>
      </c>
      <c r="CT1554" s="8" t="s">
        <v>8751</v>
      </c>
    </row>
    <row r="1555" spans="97:98">
      <c r="CS1555" s="26" t="s">
        <v>8752</v>
      </c>
      <c r="CT1555" s="8" t="s">
        <v>8753</v>
      </c>
    </row>
    <row r="1556" spans="97:98">
      <c r="CS1556" s="26" t="s">
        <v>8754</v>
      </c>
      <c r="CT1556" s="8" t="s">
        <v>8755</v>
      </c>
    </row>
    <row r="1557" spans="97:98">
      <c r="CS1557" s="26" t="s">
        <v>8756</v>
      </c>
      <c r="CT1557" s="8" t="s">
        <v>8757</v>
      </c>
    </row>
    <row r="1558" spans="97:98">
      <c r="CS1558" s="26" t="s">
        <v>8758</v>
      </c>
      <c r="CT1558" s="8" t="s">
        <v>8759</v>
      </c>
    </row>
    <row r="1559" spans="97:98">
      <c r="CS1559" s="26" t="s">
        <v>8760</v>
      </c>
      <c r="CT1559" s="8" t="s">
        <v>8761</v>
      </c>
    </row>
    <row r="1560" spans="97:98">
      <c r="CS1560" s="26" t="s">
        <v>8762</v>
      </c>
      <c r="CT1560" s="8" t="s">
        <v>8763</v>
      </c>
    </row>
    <row r="1561" spans="97:98">
      <c r="CS1561" s="26" t="s">
        <v>8764</v>
      </c>
      <c r="CT1561" s="8" t="s">
        <v>8765</v>
      </c>
    </row>
    <row r="1562" spans="97:98">
      <c r="CS1562" s="26" t="s">
        <v>8766</v>
      </c>
      <c r="CT1562" s="8" t="s">
        <v>8767</v>
      </c>
    </row>
    <row r="1563" spans="97:98">
      <c r="CS1563" s="26" t="s">
        <v>8768</v>
      </c>
      <c r="CT1563" s="8" t="s">
        <v>8769</v>
      </c>
    </row>
    <row r="1564" spans="97:98">
      <c r="CS1564" s="26" t="s">
        <v>8770</v>
      </c>
      <c r="CT1564" s="8" t="s">
        <v>8771</v>
      </c>
    </row>
    <row r="1565" spans="97:98">
      <c r="CS1565" s="26" t="s">
        <v>8772</v>
      </c>
      <c r="CT1565" s="8" t="s">
        <v>8773</v>
      </c>
    </row>
    <row r="1566" spans="97:98">
      <c r="CS1566" s="26" t="s">
        <v>8774</v>
      </c>
      <c r="CT1566" s="8" t="s">
        <v>8775</v>
      </c>
    </row>
    <row r="1567" spans="97:98">
      <c r="CS1567" s="26" t="s">
        <v>8776</v>
      </c>
      <c r="CT1567" s="8" t="s">
        <v>8777</v>
      </c>
    </row>
    <row r="1568" spans="97:98">
      <c r="CS1568" s="26" t="s">
        <v>8778</v>
      </c>
      <c r="CT1568" s="8" t="s">
        <v>8779</v>
      </c>
    </row>
    <row r="1569" spans="97:98">
      <c r="CS1569" s="26" t="s">
        <v>8780</v>
      </c>
      <c r="CT1569" s="8" t="s">
        <v>8781</v>
      </c>
    </row>
    <row r="1570" spans="97:98">
      <c r="CS1570" s="26" t="s">
        <v>8782</v>
      </c>
      <c r="CT1570" s="8" t="s">
        <v>8783</v>
      </c>
    </row>
    <row r="1571" spans="97:98">
      <c r="CS1571" s="26" t="s">
        <v>8784</v>
      </c>
      <c r="CT1571" s="8" t="s">
        <v>8785</v>
      </c>
    </row>
    <row r="1572" spans="97:98">
      <c r="CS1572" s="26" t="s">
        <v>8786</v>
      </c>
      <c r="CT1572" s="8" t="s">
        <v>8787</v>
      </c>
    </row>
    <row r="1573" spans="97:98">
      <c r="CS1573" s="26" t="s">
        <v>8788</v>
      </c>
      <c r="CT1573" s="8" t="s">
        <v>8789</v>
      </c>
    </row>
    <row r="1574" spans="97:98">
      <c r="CS1574" s="26" t="s">
        <v>8790</v>
      </c>
      <c r="CT1574" s="8" t="s">
        <v>8791</v>
      </c>
    </row>
    <row r="1575" spans="97:98">
      <c r="CS1575" s="26" t="s">
        <v>8792</v>
      </c>
      <c r="CT1575" s="8" t="s">
        <v>8793</v>
      </c>
    </row>
    <row r="1576" spans="97:98">
      <c r="CS1576" s="26" t="s">
        <v>8794</v>
      </c>
      <c r="CT1576" s="8" t="s">
        <v>8795</v>
      </c>
    </row>
    <row r="1577" spans="97:98">
      <c r="CS1577" s="26" t="s">
        <v>8796</v>
      </c>
      <c r="CT1577" s="8" t="s">
        <v>8797</v>
      </c>
    </row>
    <row r="1578" spans="97:98">
      <c r="CS1578" s="26" t="s">
        <v>8798</v>
      </c>
      <c r="CT1578" s="8" t="s">
        <v>8799</v>
      </c>
    </row>
    <row r="1579" spans="97:98">
      <c r="CS1579" s="26" t="s">
        <v>8800</v>
      </c>
      <c r="CT1579" s="8" t="s">
        <v>8801</v>
      </c>
    </row>
    <row r="1580" spans="97:98">
      <c r="CS1580" s="26" t="s">
        <v>8802</v>
      </c>
      <c r="CT1580" s="8" t="s">
        <v>8803</v>
      </c>
    </row>
    <row r="1581" spans="97:98">
      <c r="CS1581" s="26" t="s">
        <v>8804</v>
      </c>
      <c r="CT1581" s="8" t="s">
        <v>8805</v>
      </c>
    </row>
    <row r="1582" spans="97:98">
      <c r="CS1582" s="26" t="s">
        <v>8806</v>
      </c>
      <c r="CT1582" s="8" t="s">
        <v>8807</v>
      </c>
    </row>
    <row r="1583" spans="97:98">
      <c r="CS1583" s="26" t="s">
        <v>8808</v>
      </c>
      <c r="CT1583" s="8" t="s">
        <v>8809</v>
      </c>
    </row>
    <row r="1584" spans="97:98">
      <c r="CS1584" s="26" t="s">
        <v>8810</v>
      </c>
      <c r="CT1584" s="8" t="s">
        <v>8811</v>
      </c>
    </row>
    <row r="1585" spans="97:98">
      <c r="CS1585" s="26" t="s">
        <v>8812</v>
      </c>
      <c r="CT1585" s="8" t="s">
        <v>8813</v>
      </c>
    </row>
    <row r="1586" spans="97:98">
      <c r="CS1586" s="26" t="s">
        <v>8814</v>
      </c>
      <c r="CT1586" s="8" t="s">
        <v>8815</v>
      </c>
    </row>
    <row r="1587" spans="97:98">
      <c r="CS1587" s="26" t="s">
        <v>8816</v>
      </c>
      <c r="CT1587" s="8" t="s">
        <v>8817</v>
      </c>
    </row>
    <row r="1588" spans="97:98">
      <c r="CS1588" s="26" t="s">
        <v>8818</v>
      </c>
      <c r="CT1588" s="8" t="s">
        <v>8819</v>
      </c>
    </row>
    <row r="1589" spans="97:98">
      <c r="CS1589" s="26" t="s">
        <v>8820</v>
      </c>
      <c r="CT1589" s="8" t="s">
        <v>8821</v>
      </c>
    </row>
    <row r="1590" spans="97:98">
      <c r="CS1590" s="26" t="s">
        <v>8822</v>
      </c>
      <c r="CT1590" s="8" t="s">
        <v>8823</v>
      </c>
    </row>
    <row r="1591" spans="97:98">
      <c r="CS1591" s="26" t="s">
        <v>8824</v>
      </c>
      <c r="CT1591" s="8" t="s">
        <v>8825</v>
      </c>
    </row>
    <row r="1592" spans="97:98">
      <c r="CS1592" s="26" t="s">
        <v>8826</v>
      </c>
      <c r="CT1592" s="8" t="s">
        <v>8827</v>
      </c>
    </row>
    <row r="1593" spans="97:98">
      <c r="CS1593" s="26" t="s">
        <v>8828</v>
      </c>
      <c r="CT1593" s="8" t="s">
        <v>8829</v>
      </c>
    </row>
    <row r="1594" spans="97:98">
      <c r="CS1594" s="26" t="s">
        <v>8830</v>
      </c>
      <c r="CT1594" s="8" t="s">
        <v>8831</v>
      </c>
    </row>
    <row r="1595" spans="97:98">
      <c r="CS1595" s="26" t="s">
        <v>8832</v>
      </c>
      <c r="CT1595" s="8" t="s">
        <v>8833</v>
      </c>
    </row>
    <row r="1596" spans="97:98">
      <c r="CS1596" s="26" t="s">
        <v>8834</v>
      </c>
      <c r="CT1596" s="8" t="s">
        <v>8835</v>
      </c>
    </row>
    <row r="1597" spans="97:98">
      <c r="CS1597" s="26" t="s">
        <v>8836</v>
      </c>
      <c r="CT1597" s="8" t="s">
        <v>8837</v>
      </c>
    </row>
    <row r="1598" spans="97:98">
      <c r="CS1598" s="26" t="s">
        <v>8838</v>
      </c>
      <c r="CT1598" s="8" t="s">
        <v>8839</v>
      </c>
    </row>
    <row r="1599" spans="97:98">
      <c r="CS1599" s="26" t="s">
        <v>8840</v>
      </c>
      <c r="CT1599" s="8" t="s">
        <v>8841</v>
      </c>
    </row>
    <row r="1600" spans="97:98">
      <c r="CS1600" s="26" t="s">
        <v>8842</v>
      </c>
      <c r="CT1600" s="8" t="s">
        <v>8843</v>
      </c>
    </row>
    <row r="1601" spans="97:98">
      <c r="CS1601" s="26" t="s">
        <v>8844</v>
      </c>
      <c r="CT1601" s="8" t="s">
        <v>8845</v>
      </c>
    </row>
    <row r="1602" spans="97:98">
      <c r="CS1602" s="26" t="s">
        <v>8846</v>
      </c>
      <c r="CT1602" s="8" t="s">
        <v>8847</v>
      </c>
    </row>
    <row r="1603" spans="97:98">
      <c r="CS1603" s="26" t="s">
        <v>8848</v>
      </c>
      <c r="CT1603" s="8" t="s">
        <v>8849</v>
      </c>
    </row>
    <row r="1604" spans="97:98">
      <c r="CS1604" s="26" t="s">
        <v>8850</v>
      </c>
      <c r="CT1604" s="8" t="s">
        <v>8851</v>
      </c>
    </row>
    <row r="1605" spans="97:98">
      <c r="CS1605" s="26" t="s">
        <v>8852</v>
      </c>
      <c r="CT1605" s="8" t="s">
        <v>8853</v>
      </c>
    </row>
    <row r="1606" spans="97:98">
      <c r="CS1606" s="26" t="s">
        <v>8854</v>
      </c>
      <c r="CT1606" s="8" t="s">
        <v>8855</v>
      </c>
    </row>
    <row r="1607" spans="97:98">
      <c r="CS1607" s="26" t="s">
        <v>8856</v>
      </c>
      <c r="CT1607" s="8" t="s">
        <v>8857</v>
      </c>
    </row>
    <row r="1608" spans="97:98">
      <c r="CS1608" s="26" t="s">
        <v>8858</v>
      </c>
      <c r="CT1608" s="8" t="s">
        <v>8859</v>
      </c>
    </row>
    <row r="1609" spans="97:98">
      <c r="CS1609" s="26" t="s">
        <v>8860</v>
      </c>
      <c r="CT1609" s="8" t="s">
        <v>8861</v>
      </c>
    </row>
    <row r="1610" spans="97:98">
      <c r="CS1610" s="26" t="s">
        <v>8862</v>
      </c>
      <c r="CT1610" s="8" t="s">
        <v>8863</v>
      </c>
    </row>
    <row r="1611" spans="97:98">
      <c r="CS1611" s="26" t="s">
        <v>8864</v>
      </c>
      <c r="CT1611" s="8" t="s">
        <v>8865</v>
      </c>
    </row>
    <row r="1612" spans="97:98">
      <c r="CS1612" s="26" t="s">
        <v>8866</v>
      </c>
      <c r="CT1612" s="8" t="s">
        <v>8867</v>
      </c>
    </row>
    <row r="1613" spans="97:98">
      <c r="CS1613" s="26" t="s">
        <v>8868</v>
      </c>
      <c r="CT1613" s="8" t="s">
        <v>8869</v>
      </c>
    </row>
    <row r="1614" spans="97:98">
      <c r="CS1614" s="26" t="s">
        <v>8870</v>
      </c>
      <c r="CT1614" s="8" t="s">
        <v>8871</v>
      </c>
    </row>
    <row r="1615" spans="97:98">
      <c r="CS1615" s="26" t="s">
        <v>8872</v>
      </c>
      <c r="CT1615" s="8" t="s">
        <v>8873</v>
      </c>
    </row>
    <row r="1616" spans="97:98">
      <c r="CS1616" s="26" t="s">
        <v>8874</v>
      </c>
      <c r="CT1616" s="8" t="s">
        <v>8875</v>
      </c>
    </row>
    <row r="1617" spans="97:98">
      <c r="CS1617" s="26" t="s">
        <v>8876</v>
      </c>
      <c r="CT1617" s="8" t="s">
        <v>8877</v>
      </c>
    </row>
    <row r="1618" spans="97:98">
      <c r="CS1618" s="26" t="s">
        <v>8878</v>
      </c>
      <c r="CT1618" s="8" t="s">
        <v>8879</v>
      </c>
    </row>
    <row r="1619" spans="97:98">
      <c r="CS1619" s="26" t="s">
        <v>8880</v>
      </c>
      <c r="CT1619" s="8" t="s">
        <v>8881</v>
      </c>
    </row>
    <row r="1620" spans="97:98">
      <c r="CS1620" s="26" t="s">
        <v>8882</v>
      </c>
      <c r="CT1620" s="8" t="s">
        <v>8883</v>
      </c>
    </row>
    <row r="1621" spans="97:98">
      <c r="CS1621" s="26" t="s">
        <v>8884</v>
      </c>
      <c r="CT1621" s="8" t="s">
        <v>8885</v>
      </c>
    </row>
    <row r="1622" spans="97:98">
      <c r="CS1622" s="26" t="s">
        <v>8886</v>
      </c>
      <c r="CT1622" s="8" t="s">
        <v>8887</v>
      </c>
    </row>
    <row r="1623" spans="97:98">
      <c r="CS1623" s="26" t="s">
        <v>8888</v>
      </c>
      <c r="CT1623" s="8" t="s">
        <v>8889</v>
      </c>
    </row>
    <row r="1624" spans="97:98">
      <c r="CS1624" s="26" t="s">
        <v>8890</v>
      </c>
      <c r="CT1624" s="8" t="s">
        <v>8891</v>
      </c>
    </row>
    <row r="1625" spans="97:98">
      <c r="CS1625" s="26" t="s">
        <v>8892</v>
      </c>
      <c r="CT1625" s="8" t="s">
        <v>8893</v>
      </c>
    </row>
    <row r="1626" spans="97:98">
      <c r="CS1626" s="26" t="s">
        <v>8894</v>
      </c>
      <c r="CT1626" s="8" t="s">
        <v>8895</v>
      </c>
    </row>
    <row r="1627" spans="97:98">
      <c r="CS1627" s="26" t="s">
        <v>8896</v>
      </c>
      <c r="CT1627" s="8" t="s">
        <v>8897</v>
      </c>
    </row>
    <row r="1628" spans="97:98">
      <c r="CS1628" s="26" t="s">
        <v>8898</v>
      </c>
      <c r="CT1628" s="8" t="s">
        <v>8899</v>
      </c>
    </row>
    <row r="1629" spans="97:98">
      <c r="CS1629" s="26" t="s">
        <v>8900</v>
      </c>
      <c r="CT1629" s="8" t="s">
        <v>8901</v>
      </c>
    </row>
    <row r="1630" spans="97:98">
      <c r="CS1630" s="26" t="s">
        <v>8902</v>
      </c>
      <c r="CT1630" s="8" t="s">
        <v>8903</v>
      </c>
    </row>
    <row r="1631" spans="97:98">
      <c r="CS1631" s="26" t="s">
        <v>8904</v>
      </c>
      <c r="CT1631" s="8" t="s">
        <v>8905</v>
      </c>
    </row>
    <row r="1632" spans="97:98">
      <c r="CS1632" s="26" t="s">
        <v>8906</v>
      </c>
      <c r="CT1632" s="8" t="s">
        <v>8907</v>
      </c>
    </row>
    <row r="1633" spans="97:98">
      <c r="CS1633" s="26" t="s">
        <v>8908</v>
      </c>
      <c r="CT1633" s="8" t="s">
        <v>8909</v>
      </c>
    </row>
    <row r="1634" spans="97:98">
      <c r="CS1634" s="26" t="s">
        <v>8910</v>
      </c>
      <c r="CT1634" s="8" t="s">
        <v>8911</v>
      </c>
    </row>
    <row r="1635" spans="97:98">
      <c r="CS1635" s="26" t="s">
        <v>8912</v>
      </c>
      <c r="CT1635" s="8" t="s">
        <v>8913</v>
      </c>
    </row>
    <row r="1636" spans="97:98">
      <c r="CS1636" s="26" t="s">
        <v>8914</v>
      </c>
      <c r="CT1636" s="8" t="s">
        <v>8915</v>
      </c>
    </row>
    <row r="1637" spans="97:98">
      <c r="CS1637" s="26" t="s">
        <v>8916</v>
      </c>
      <c r="CT1637" s="8" t="s">
        <v>8917</v>
      </c>
    </row>
    <row r="1638" spans="97:98">
      <c r="CS1638" s="26" t="s">
        <v>8918</v>
      </c>
      <c r="CT1638" s="8" t="s">
        <v>8919</v>
      </c>
    </row>
    <row r="1639" spans="97:98">
      <c r="CS1639" s="26" t="s">
        <v>8920</v>
      </c>
      <c r="CT1639" s="8" t="s">
        <v>8921</v>
      </c>
    </row>
    <row r="1640" spans="97:98">
      <c r="CS1640" s="26" t="s">
        <v>8922</v>
      </c>
      <c r="CT1640" s="8" t="s">
        <v>8923</v>
      </c>
    </row>
    <row r="1641" spans="97:98">
      <c r="CS1641" s="26" t="s">
        <v>8924</v>
      </c>
      <c r="CT1641" s="8" t="s">
        <v>8925</v>
      </c>
    </row>
    <row r="1642" spans="97:98">
      <c r="CS1642" s="26" t="s">
        <v>8926</v>
      </c>
      <c r="CT1642" s="8" t="s">
        <v>8927</v>
      </c>
    </row>
    <row r="1643" spans="97:98">
      <c r="CS1643" s="26" t="s">
        <v>8928</v>
      </c>
      <c r="CT1643" s="8" t="s">
        <v>8929</v>
      </c>
    </row>
    <row r="1644" spans="97:98">
      <c r="CS1644" s="26" t="s">
        <v>8930</v>
      </c>
      <c r="CT1644" s="8" t="s">
        <v>8931</v>
      </c>
    </row>
    <row r="1645" spans="97:98">
      <c r="CS1645" s="26" t="s">
        <v>8932</v>
      </c>
      <c r="CT1645" s="8" t="s">
        <v>8933</v>
      </c>
    </row>
    <row r="1646" spans="97:98">
      <c r="CS1646" s="26" t="s">
        <v>8934</v>
      </c>
      <c r="CT1646" s="8" t="s">
        <v>8935</v>
      </c>
    </row>
    <row r="1647" spans="97:98">
      <c r="CS1647" s="26" t="s">
        <v>8936</v>
      </c>
      <c r="CT1647" s="8" t="s">
        <v>8937</v>
      </c>
    </row>
    <row r="1648" spans="97:98">
      <c r="CS1648" s="26" t="s">
        <v>8938</v>
      </c>
      <c r="CT1648" s="8" t="s">
        <v>8939</v>
      </c>
    </row>
    <row r="1649" spans="97:98">
      <c r="CS1649" s="26" t="s">
        <v>8940</v>
      </c>
      <c r="CT1649" s="8" t="s">
        <v>8941</v>
      </c>
    </row>
    <row r="1650" spans="97:98">
      <c r="CS1650" s="26" t="s">
        <v>8942</v>
      </c>
      <c r="CT1650" s="8" t="s">
        <v>8943</v>
      </c>
    </row>
    <row r="1651" spans="97:98">
      <c r="CS1651" s="26" t="s">
        <v>8944</v>
      </c>
      <c r="CT1651" s="8" t="s">
        <v>8945</v>
      </c>
    </row>
    <row r="1652" spans="97:98">
      <c r="CS1652" s="26" t="s">
        <v>8946</v>
      </c>
      <c r="CT1652" s="8" t="s">
        <v>8947</v>
      </c>
    </row>
    <row r="1653" spans="97:98">
      <c r="CS1653" s="26" t="s">
        <v>8948</v>
      </c>
      <c r="CT1653" s="8" t="s">
        <v>8949</v>
      </c>
    </row>
    <row r="1654" spans="97:98">
      <c r="CS1654" s="26" t="s">
        <v>8950</v>
      </c>
      <c r="CT1654" s="8" t="s">
        <v>8951</v>
      </c>
    </row>
    <row r="1655" spans="97:98">
      <c r="CS1655" s="26" t="s">
        <v>8952</v>
      </c>
      <c r="CT1655" s="8" t="s">
        <v>8953</v>
      </c>
    </row>
    <row r="1656" spans="97:98">
      <c r="CS1656" s="26" t="s">
        <v>8954</v>
      </c>
      <c r="CT1656" s="8" t="s">
        <v>8955</v>
      </c>
    </row>
    <row r="1657" spans="97:98">
      <c r="CS1657" s="26" t="s">
        <v>8956</v>
      </c>
      <c r="CT1657" s="8" t="s">
        <v>8957</v>
      </c>
    </row>
    <row r="1658" spans="97:98">
      <c r="CS1658" s="26" t="s">
        <v>8958</v>
      </c>
      <c r="CT1658" s="8" t="s">
        <v>8959</v>
      </c>
    </row>
    <row r="1659" spans="97:98">
      <c r="CS1659" s="26" t="s">
        <v>8960</v>
      </c>
      <c r="CT1659" s="8" t="s">
        <v>8961</v>
      </c>
    </row>
    <row r="1660" spans="97:98">
      <c r="CS1660" s="26" t="s">
        <v>8962</v>
      </c>
      <c r="CT1660" s="8" t="s">
        <v>8963</v>
      </c>
    </row>
    <row r="1661" spans="97:98">
      <c r="CS1661" s="26" t="s">
        <v>8964</v>
      </c>
      <c r="CT1661" s="8" t="s">
        <v>8965</v>
      </c>
    </row>
    <row r="1662" spans="97:98">
      <c r="CS1662" s="26" t="s">
        <v>8966</v>
      </c>
      <c r="CT1662" s="8" t="s">
        <v>8967</v>
      </c>
    </row>
    <row r="1663" spans="97:98">
      <c r="CS1663" s="26" t="s">
        <v>8968</v>
      </c>
      <c r="CT1663" s="8" t="s">
        <v>8969</v>
      </c>
    </row>
    <row r="1664" spans="97:98">
      <c r="CS1664" s="26" t="s">
        <v>8970</v>
      </c>
      <c r="CT1664" s="8" t="s">
        <v>8971</v>
      </c>
    </row>
    <row r="1665" spans="97:98">
      <c r="CS1665" s="26" t="s">
        <v>8972</v>
      </c>
      <c r="CT1665" s="8" t="s">
        <v>8973</v>
      </c>
    </row>
    <row r="1666" spans="97:98">
      <c r="CS1666" s="26" t="s">
        <v>8974</v>
      </c>
      <c r="CT1666" s="8" t="s">
        <v>8975</v>
      </c>
    </row>
    <row r="1667" spans="97:98">
      <c r="CS1667" s="26" t="s">
        <v>8976</v>
      </c>
      <c r="CT1667" s="8" t="s">
        <v>8977</v>
      </c>
    </row>
    <row r="1668" spans="97:98">
      <c r="CS1668" s="26" t="s">
        <v>8978</v>
      </c>
      <c r="CT1668" s="8" t="s">
        <v>8979</v>
      </c>
    </row>
    <row r="1669" spans="97:98">
      <c r="CS1669" s="26" t="s">
        <v>8980</v>
      </c>
      <c r="CT1669" s="8" t="s">
        <v>8981</v>
      </c>
    </row>
    <row r="1670" spans="97:98">
      <c r="CS1670" s="26" t="s">
        <v>8982</v>
      </c>
      <c r="CT1670" s="8" t="s">
        <v>8983</v>
      </c>
    </row>
    <row r="1671" spans="97:98">
      <c r="CS1671" s="26" t="s">
        <v>8984</v>
      </c>
      <c r="CT1671" s="8" t="s">
        <v>8985</v>
      </c>
    </row>
    <row r="1672" spans="97:98">
      <c r="CS1672" s="26" t="s">
        <v>8986</v>
      </c>
      <c r="CT1672" s="8" t="s">
        <v>8987</v>
      </c>
    </row>
    <row r="1673" spans="97:98">
      <c r="CS1673" s="26" t="s">
        <v>8988</v>
      </c>
      <c r="CT1673" s="8" t="s">
        <v>8989</v>
      </c>
    </row>
    <row r="1674" spans="97:98">
      <c r="CS1674" s="26" t="s">
        <v>8990</v>
      </c>
      <c r="CT1674" s="8" t="s">
        <v>8991</v>
      </c>
    </row>
    <row r="1675" spans="97:98">
      <c r="CS1675" s="26" t="s">
        <v>8992</v>
      </c>
      <c r="CT1675" s="8" t="s">
        <v>8993</v>
      </c>
    </row>
    <row r="1676" spans="97:98">
      <c r="CS1676" s="26" t="s">
        <v>8994</v>
      </c>
      <c r="CT1676" s="8" t="s">
        <v>8995</v>
      </c>
    </row>
    <row r="1677" spans="97:98">
      <c r="CS1677" s="26" t="s">
        <v>8996</v>
      </c>
      <c r="CT1677" s="8" t="s">
        <v>8997</v>
      </c>
    </row>
    <row r="1678" spans="97:98">
      <c r="CS1678" s="26" t="s">
        <v>8998</v>
      </c>
      <c r="CT1678" s="8" t="s">
        <v>8999</v>
      </c>
    </row>
    <row r="1679" spans="97:98">
      <c r="CS1679" s="26" t="s">
        <v>9000</v>
      </c>
      <c r="CT1679" s="8" t="s">
        <v>9001</v>
      </c>
    </row>
    <row r="1680" spans="97:98">
      <c r="CS1680" s="26" t="s">
        <v>9002</v>
      </c>
      <c r="CT1680" s="8" t="s">
        <v>9003</v>
      </c>
    </row>
    <row r="1681" spans="97:98">
      <c r="CS1681" s="26" t="s">
        <v>9004</v>
      </c>
      <c r="CT1681" s="8" t="s">
        <v>9005</v>
      </c>
    </row>
    <row r="1682" spans="97:98">
      <c r="CS1682" s="26" t="s">
        <v>9006</v>
      </c>
      <c r="CT1682" s="8" t="s">
        <v>9007</v>
      </c>
    </row>
    <row r="1683" spans="97:98">
      <c r="CS1683" s="26" t="s">
        <v>9008</v>
      </c>
      <c r="CT1683" s="8" t="s">
        <v>9009</v>
      </c>
    </row>
    <row r="1684" spans="97:98">
      <c r="CS1684" s="26" t="s">
        <v>9010</v>
      </c>
      <c r="CT1684" s="8" t="s">
        <v>9011</v>
      </c>
    </row>
    <row r="1685" spans="97:98">
      <c r="CS1685" s="26" t="s">
        <v>9012</v>
      </c>
      <c r="CT1685" s="8" t="s">
        <v>9013</v>
      </c>
    </row>
    <row r="1686" spans="97:98">
      <c r="CS1686" s="26" t="s">
        <v>9014</v>
      </c>
      <c r="CT1686" s="8" t="s">
        <v>9015</v>
      </c>
    </row>
    <row r="1687" spans="97:98">
      <c r="CS1687" s="26" t="s">
        <v>9016</v>
      </c>
      <c r="CT1687" s="8" t="s">
        <v>9017</v>
      </c>
    </row>
    <row r="1688" spans="97:98">
      <c r="CS1688" s="26" t="s">
        <v>9018</v>
      </c>
      <c r="CT1688" s="8" t="s">
        <v>9019</v>
      </c>
    </row>
    <row r="1689" spans="97:98">
      <c r="CS1689" s="26" t="s">
        <v>9020</v>
      </c>
      <c r="CT1689" s="8" t="s">
        <v>9021</v>
      </c>
    </row>
    <row r="1690" spans="97:98">
      <c r="CS1690" s="26" t="s">
        <v>9022</v>
      </c>
      <c r="CT1690" s="8" t="s">
        <v>9023</v>
      </c>
    </row>
    <row r="1691" spans="97:98">
      <c r="CS1691" s="26" t="s">
        <v>9024</v>
      </c>
      <c r="CT1691" s="8" t="s">
        <v>9025</v>
      </c>
    </row>
    <row r="1692" spans="97:98">
      <c r="CS1692" s="26" t="s">
        <v>9026</v>
      </c>
      <c r="CT1692" s="8" t="s">
        <v>9027</v>
      </c>
    </row>
    <row r="1693" spans="97:98">
      <c r="CS1693" s="26" t="s">
        <v>9028</v>
      </c>
      <c r="CT1693" s="8" t="s">
        <v>9029</v>
      </c>
    </row>
    <row r="1694" spans="97:98">
      <c r="CS1694" s="26" t="s">
        <v>9030</v>
      </c>
      <c r="CT1694" s="8" t="s">
        <v>9031</v>
      </c>
    </row>
    <row r="1695" spans="97:98">
      <c r="CS1695" s="26" t="s">
        <v>9032</v>
      </c>
      <c r="CT1695" s="8" t="s">
        <v>9033</v>
      </c>
    </row>
    <row r="1696" spans="97:98">
      <c r="CS1696" s="26" t="s">
        <v>9034</v>
      </c>
      <c r="CT1696" s="8" t="s">
        <v>9035</v>
      </c>
    </row>
    <row r="1697" spans="97:98">
      <c r="CS1697" s="26" t="s">
        <v>9036</v>
      </c>
      <c r="CT1697" s="8" t="s">
        <v>9037</v>
      </c>
    </row>
    <row r="1698" spans="97:98">
      <c r="CS1698" s="26" t="s">
        <v>9038</v>
      </c>
      <c r="CT1698" s="8" t="s">
        <v>9039</v>
      </c>
    </row>
    <row r="1699" spans="97:98">
      <c r="CS1699" s="26" t="s">
        <v>9040</v>
      </c>
      <c r="CT1699" s="8" t="s">
        <v>9041</v>
      </c>
    </row>
    <row r="1700" spans="97:98">
      <c r="CS1700" s="26" t="s">
        <v>9042</v>
      </c>
      <c r="CT1700" s="8" t="s">
        <v>9043</v>
      </c>
    </row>
    <row r="1701" spans="97:98">
      <c r="CS1701" s="26" t="s">
        <v>9044</v>
      </c>
      <c r="CT1701" s="8" t="s">
        <v>9045</v>
      </c>
    </row>
    <row r="1702" spans="97:98">
      <c r="CS1702" s="26" t="s">
        <v>9046</v>
      </c>
      <c r="CT1702" s="8" t="s">
        <v>9047</v>
      </c>
    </row>
    <row r="1703" spans="97:98">
      <c r="CS1703" s="26" t="s">
        <v>9048</v>
      </c>
      <c r="CT1703" s="8" t="s">
        <v>9049</v>
      </c>
    </row>
    <row r="1704" spans="97:98">
      <c r="CS1704" s="26" t="s">
        <v>9050</v>
      </c>
      <c r="CT1704" s="8" t="s">
        <v>9051</v>
      </c>
    </row>
    <row r="1705" spans="97:98">
      <c r="CS1705" s="26" t="s">
        <v>9052</v>
      </c>
      <c r="CT1705" s="8" t="s">
        <v>9053</v>
      </c>
    </row>
    <row r="1706" spans="97:98">
      <c r="CS1706" s="26" t="s">
        <v>9054</v>
      </c>
      <c r="CT1706" s="8" t="s">
        <v>9055</v>
      </c>
    </row>
    <row r="1707" spans="97:98">
      <c r="CS1707" s="26" t="s">
        <v>9056</v>
      </c>
      <c r="CT1707" s="8" t="s">
        <v>9057</v>
      </c>
    </row>
    <row r="1708" spans="97:98">
      <c r="CS1708" s="26" t="s">
        <v>9058</v>
      </c>
      <c r="CT1708" s="8" t="s">
        <v>9059</v>
      </c>
    </row>
    <row r="1709" spans="97:98">
      <c r="CS1709" s="26" t="s">
        <v>9060</v>
      </c>
      <c r="CT1709" s="8" t="s">
        <v>9061</v>
      </c>
    </row>
    <row r="1710" spans="97:98">
      <c r="CS1710" s="26" t="s">
        <v>9062</v>
      </c>
      <c r="CT1710" s="8" t="s">
        <v>9063</v>
      </c>
    </row>
    <row r="1711" spans="97:98">
      <c r="CS1711" s="26" t="s">
        <v>9064</v>
      </c>
      <c r="CT1711" s="8" t="s">
        <v>9065</v>
      </c>
    </row>
    <row r="1712" spans="97:98">
      <c r="CS1712" s="26" t="s">
        <v>9066</v>
      </c>
      <c r="CT1712" s="8" t="s">
        <v>9067</v>
      </c>
    </row>
    <row r="1713" spans="97:98">
      <c r="CS1713" s="26" t="s">
        <v>9068</v>
      </c>
      <c r="CT1713" s="8" t="s">
        <v>9069</v>
      </c>
    </row>
    <row r="1714" spans="97:98">
      <c r="CS1714" s="26" t="s">
        <v>9070</v>
      </c>
      <c r="CT1714" s="8" t="s">
        <v>9071</v>
      </c>
    </row>
    <row r="1715" spans="97:98">
      <c r="CS1715" s="26" t="s">
        <v>9072</v>
      </c>
      <c r="CT1715" s="8" t="s">
        <v>9073</v>
      </c>
    </row>
    <row r="1716" spans="97:98">
      <c r="CS1716" s="26" t="s">
        <v>9074</v>
      </c>
      <c r="CT1716" s="8" t="s">
        <v>9075</v>
      </c>
    </row>
    <row r="1717" spans="97:98">
      <c r="CS1717" s="26" t="s">
        <v>9076</v>
      </c>
      <c r="CT1717" s="8" t="s">
        <v>9077</v>
      </c>
    </row>
    <row r="1718" spans="97:98">
      <c r="CS1718" s="26" t="s">
        <v>9078</v>
      </c>
      <c r="CT1718" s="8" t="s">
        <v>9079</v>
      </c>
    </row>
    <row r="1719" spans="97:98">
      <c r="CS1719" s="26" t="s">
        <v>9080</v>
      </c>
      <c r="CT1719" s="8" t="s">
        <v>9081</v>
      </c>
    </row>
    <row r="1720" spans="97:98">
      <c r="CS1720" s="26" t="s">
        <v>9082</v>
      </c>
      <c r="CT1720" s="8" t="s">
        <v>9083</v>
      </c>
    </row>
    <row r="1721" spans="97:98">
      <c r="CS1721" s="26" t="s">
        <v>9084</v>
      </c>
      <c r="CT1721" s="8" t="s">
        <v>9085</v>
      </c>
    </row>
    <row r="1722" spans="97:98">
      <c r="CS1722" s="26" t="s">
        <v>9086</v>
      </c>
      <c r="CT1722" s="8" t="s">
        <v>9087</v>
      </c>
    </row>
    <row r="1723" spans="97:98">
      <c r="CS1723" s="26" t="s">
        <v>9088</v>
      </c>
      <c r="CT1723" s="8" t="s">
        <v>9089</v>
      </c>
    </row>
    <row r="1724" spans="97:98">
      <c r="CS1724" s="26" t="s">
        <v>9090</v>
      </c>
      <c r="CT1724" s="8" t="s">
        <v>9091</v>
      </c>
    </row>
    <row r="1725" spans="97:98">
      <c r="CS1725" s="26" t="s">
        <v>9092</v>
      </c>
      <c r="CT1725" s="8" t="s">
        <v>9093</v>
      </c>
    </row>
    <row r="1726" spans="97:98">
      <c r="CS1726" s="26" t="s">
        <v>9094</v>
      </c>
      <c r="CT1726" s="8" t="s">
        <v>9095</v>
      </c>
    </row>
    <row r="1727" spans="97:98">
      <c r="CS1727" s="26" t="s">
        <v>9096</v>
      </c>
      <c r="CT1727" s="8" t="s">
        <v>9097</v>
      </c>
    </row>
    <row r="1728" spans="97:98">
      <c r="CS1728" s="26" t="s">
        <v>9098</v>
      </c>
      <c r="CT1728" s="8" t="s">
        <v>9099</v>
      </c>
    </row>
    <row r="1729" spans="97:98">
      <c r="CS1729" s="26" t="s">
        <v>9100</v>
      </c>
      <c r="CT1729" s="8" t="s">
        <v>9101</v>
      </c>
    </row>
    <row r="1730" spans="97:98">
      <c r="CS1730" s="26" t="s">
        <v>9102</v>
      </c>
      <c r="CT1730" s="8" t="s">
        <v>9103</v>
      </c>
    </row>
    <row r="1731" spans="97:98">
      <c r="CS1731" s="26" t="s">
        <v>9104</v>
      </c>
      <c r="CT1731" s="8" t="s">
        <v>9105</v>
      </c>
    </row>
    <row r="1732" spans="97:98">
      <c r="CS1732" s="26" t="s">
        <v>9106</v>
      </c>
      <c r="CT1732" s="8" t="s">
        <v>9107</v>
      </c>
    </row>
    <row r="1733" spans="97:98">
      <c r="CS1733" s="26" t="s">
        <v>9108</v>
      </c>
      <c r="CT1733" s="8" t="s">
        <v>9109</v>
      </c>
    </row>
    <row r="1734" spans="97:98">
      <c r="CS1734" s="26" t="s">
        <v>9110</v>
      </c>
      <c r="CT1734" s="8" t="s">
        <v>9111</v>
      </c>
    </row>
    <row r="1735" spans="97:98">
      <c r="CS1735" s="26" t="s">
        <v>9112</v>
      </c>
      <c r="CT1735" s="8" t="s">
        <v>9113</v>
      </c>
    </row>
    <row r="1736" spans="97:98">
      <c r="CS1736" s="26" t="s">
        <v>9114</v>
      </c>
      <c r="CT1736" s="8" t="s">
        <v>9115</v>
      </c>
    </row>
    <row r="1737" spans="97:98">
      <c r="CS1737" s="26" t="s">
        <v>9116</v>
      </c>
      <c r="CT1737" s="8" t="s">
        <v>9117</v>
      </c>
    </row>
    <row r="1738" spans="97:98">
      <c r="CS1738" s="26" t="s">
        <v>9118</v>
      </c>
      <c r="CT1738" s="8" t="s">
        <v>9119</v>
      </c>
    </row>
    <row r="1739" spans="97:98">
      <c r="CS1739" s="26" t="s">
        <v>9120</v>
      </c>
      <c r="CT1739" s="8" t="s">
        <v>9121</v>
      </c>
    </row>
    <row r="1740" spans="97:98">
      <c r="CS1740" s="26" t="s">
        <v>9122</v>
      </c>
      <c r="CT1740" s="8" t="s">
        <v>9123</v>
      </c>
    </row>
    <row r="1741" spans="97:98">
      <c r="CS1741" s="26" t="s">
        <v>9124</v>
      </c>
      <c r="CT1741" s="8" t="s">
        <v>9125</v>
      </c>
    </row>
    <row r="1742" spans="97:98">
      <c r="CS1742" s="26" t="s">
        <v>9126</v>
      </c>
      <c r="CT1742" s="8" t="s">
        <v>9127</v>
      </c>
    </row>
    <row r="1743" spans="97:98">
      <c r="CS1743" s="26" t="s">
        <v>9128</v>
      </c>
      <c r="CT1743" s="8" t="s">
        <v>9129</v>
      </c>
    </row>
    <row r="1744" spans="97:98">
      <c r="CS1744" s="26" t="s">
        <v>9130</v>
      </c>
      <c r="CT1744" s="8" t="s">
        <v>9131</v>
      </c>
    </row>
    <row r="1745" spans="97:98">
      <c r="CS1745" s="26" t="s">
        <v>9132</v>
      </c>
      <c r="CT1745" s="8" t="s">
        <v>9133</v>
      </c>
    </row>
    <row r="1746" spans="97:98">
      <c r="CS1746" s="26" t="s">
        <v>9134</v>
      </c>
      <c r="CT1746" s="8" t="s">
        <v>9135</v>
      </c>
    </row>
    <row r="1747" spans="97:98">
      <c r="CS1747" s="26" t="s">
        <v>9136</v>
      </c>
      <c r="CT1747" s="8" t="s">
        <v>9137</v>
      </c>
    </row>
    <row r="1748" spans="97:98">
      <c r="CS1748" s="26" t="s">
        <v>9138</v>
      </c>
      <c r="CT1748" s="8" t="s">
        <v>9139</v>
      </c>
    </row>
    <row r="1749" spans="97:98">
      <c r="CS1749" s="26" t="s">
        <v>9140</v>
      </c>
      <c r="CT1749" s="8" t="s">
        <v>9141</v>
      </c>
    </row>
    <row r="1750" spans="97:98">
      <c r="CS1750" s="26" t="s">
        <v>9142</v>
      </c>
      <c r="CT1750" s="8" t="s">
        <v>9143</v>
      </c>
    </row>
    <row r="1751" spans="97:98">
      <c r="CS1751" s="26" t="s">
        <v>9144</v>
      </c>
      <c r="CT1751" s="8" t="s">
        <v>9145</v>
      </c>
    </row>
    <row r="1752" spans="97:98">
      <c r="CS1752" s="26" t="s">
        <v>9144</v>
      </c>
      <c r="CT1752" s="8" t="s">
        <v>9146</v>
      </c>
    </row>
    <row r="1753" spans="97:98">
      <c r="CS1753" s="26" t="s">
        <v>9147</v>
      </c>
      <c r="CT1753" s="8" t="s">
        <v>9148</v>
      </c>
    </row>
    <row r="1754" spans="97:98">
      <c r="CS1754" s="26" t="s">
        <v>9149</v>
      </c>
      <c r="CT1754" s="8" t="s">
        <v>9150</v>
      </c>
    </row>
    <row r="1755" spans="97:98">
      <c r="CS1755" s="26" t="s">
        <v>9151</v>
      </c>
      <c r="CT1755" s="8" t="s">
        <v>9152</v>
      </c>
    </row>
    <row r="1756" spans="97:98">
      <c r="CS1756" s="26" t="s">
        <v>9153</v>
      </c>
      <c r="CT1756" s="8" t="s">
        <v>9154</v>
      </c>
    </row>
    <row r="1757" spans="97:98">
      <c r="CS1757" s="26" t="s">
        <v>9155</v>
      </c>
      <c r="CT1757" s="8" t="s">
        <v>9156</v>
      </c>
    </row>
    <row r="1758" spans="97:98">
      <c r="CS1758" s="26" t="s">
        <v>9157</v>
      </c>
      <c r="CT1758" s="8" t="s">
        <v>9158</v>
      </c>
    </row>
    <row r="1759" spans="97:98">
      <c r="CS1759" s="26" t="s">
        <v>9159</v>
      </c>
      <c r="CT1759" s="8" t="s">
        <v>9160</v>
      </c>
    </row>
    <row r="1760" spans="97:98">
      <c r="CS1760" s="26" t="s">
        <v>9161</v>
      </c>
      <c r="CT1760" s="8" t="s">
        <v>9162</v>
      </c>
    </row>
    <row r="1761" spans="97:98">
      <c r="CS1761" s="26" t="s">
        <v>9163</v>
      </c>
      <c r="CT1761" s="8" t="s">
        <v>9164</v>
      </c>
    </row>
    <row r="1762" spans="97:98">
      <c r="CS1762" s="26" t="s">
        <v>9165</v>
      </c>
      <c r="CT1762" s="8" t="s">
        <v>9166</v>
      </c>
    </row>
    <row r="1763" spans="97:98">
      <c r="CS1763" s="26" t="s">
        <v>9167</v>
      </c>
      <c r="CT1763" s="8" t="s">
        <v>9168</v>
      </c>
    </row>
    <row r="1764" spans="97:98">
      <c r="CS1764" s="26" t="s">
        <v>9169</v>
      </c>
      <c r="CT1764" s="8" t="s">
        <v>9170</v>
      </c>
    </row>
    <row r="1765" spans="97:98">
      <c r="CS1765" s="26" t="s">
        <v>9171</v>
      </c>
      <c r="CT1765" s="8" t="s">
        <v>9172</v>
      </c>
    </row>
    <row r="1766" spans="97:98">
      <c r="CS1766" s="26" t="s">
        <v>9173</v>
      </c>
      <c r="CT1766" s="8" t="s">
        <v>9174</v>
      </c>
    </row>
    <row r="1767" spans="97:98">
      <c r="CS1767" s="26" t="s">
        <v>9175</v>
      </c>
      <c r="CT1767" s="8" t="s">
        <v>9176</v>
      </c>
    </row>
    <row r="1768" spans="97:98">
      <c r="CS1768" s="26" t="s">
        <v>9177</v>
      </c>
      <c r="CT1768" s="8" t="s">
        <v>9178</v>
      </c>
    </row>
    <row r="1769" spans="97:98">
      <c r="CS1769" s="26" t="s">
        <v>9179</v>
      </c>
      <c r="CT1769" s="8" t="s">
        <v>9180</v>
      </c>
    </row>
    <row r="1770" spans="97:98">
      <c r="CS1770" s="26" t="s">
        <v>9181</v>
      </c>
      <c r="CT1770" s="8" t="s">
        <v>9182</v>
      </c>
    </row>
    <row r="1771" spans="97:98">
      <c r="CS1771" s="26" t="s">
        <v>9183</v>
      </c>
      <c r="CT1771" s="8" t="s">
        <v>9184</v>
      </c>
    </row>
    <row r="1772" spans="97:98">
      <c r="CS1772" s="26" t="s">
        <v>9185</v>
      </c>
      <c r="CT1772" s="8" t="s">
        <v>9186</v>
      </c>
    </row>
    <row r="1773" spans="97:98">
      <c r="CS1773" s="26" t="s">
        <v>9187</v>
      </c>
      <c r="CT1773" s="8" t="s">
        <v>9188</v>
      </c>
    </row>
    <row r="1774" spans="97:98">
      <c r="CS1774" s="26" t="s">
        <v>9187</v>
      </c>
      <c r="CT1774" s="8" t="s">
        <v>9189</v>
      </c>
    </row>
    <row r="1775" spans="97:98">
      <c r="CS1775" s="26" t="s">
        <v>9190</v>
      </c>
      <c r="CT1775" s="8" t="s">
        <v>9191</v>
      </c>
    </row>
    <row r="1776" spans="97:98">
      <c r="CS1776" s="26" t="s">
        <v>9192</v>
      </c>
      <c r="CT1776" s="8" t="s">
        <v>9193</v>
      </c>
    </row>
    <row r="1777" spans="97:98">
      <c r="CS1777" s="26" t="s">
        <v>9194</v>
      </c>
      <c r="CT1777" s="8" t="s">
        <v>9195</v>
      </c>
    </row>
    <row r="1778" spans="97:98">
      <c r="CS1778" s="26" t="s">
        <v>9196</v>
      </c>
      <c r="CT1778" s="8" t="s">
        <v>9197</v>
      </c>
    </row>
    <row r="1779" spans="97:98">
      <c r="CS1779" s="26" t="s">
        <v>9198</v>
      </c>
      <c r="CT1779" s="8" t="s">
        <v>9199</v>
      </c>
    </row>
    <row r="1780" spans="97:98">
      <c r="CS1780" s="26" t="s">
        <v>9200</v>
      </c>
      <c r="CT1780" s="8" t="s">
        <v>9201</v>
      </c>
    </row>
    <row r="1781" spans="97:98">
      <c r="CS1781" s="26" t="s">
        <v>9202</v>
      </c>
      <c r="CT1781" s="8" t="s">
        <v>9203</v>
      </c>
    </row>
    <row r="1782" spans="97:98">
      <c r="CS1782" s="26" t="s">
        <v>9204</v>
      </c>
      <c r="CT1782" s="8" t="s">
        <v>9205</v>
      </c>
    </row>
    <row r="1783" spans="97:98">
      <c r="CS1783" s="26" t="s">
        <v>9206</v>
      </c>
      <c r="CT1783" s="8" t="s">
        <v>9207</v>
      </c>
    </row>
    <row r="1784" spans="97:98">
      <c r="CS1784" s="26" t="s">
        <v>9208</v>
      </c>
      <c r="CT1784" s="8" t="s">
        <v>9209</v>
      </c>
    </row>
    <row r="1785" spans="97:98">
      <c r="CS1785" s="26" t="s">
        <v>9210</v>
      </c>
      <c r="CT1785" s="8" t="s">
        <v>9211</v>
      </c>
    </row>
    <row r="1786" spans="97:98">
      <c r="CS1786" s="26" t="s">
        <v>9212</v>
      </c>
      <c r="CT1786" s="8" t="s">
        <v>9213</v>
      </c>
    </row>
    <row r="1787" spans="97:98">
      <c r="CS1787" s="26" t="s">
        <v>9214</v>
      </c>
      <c r="CT1787" s="8" t="s">
        <v>9215</v>
      </c>
    </row>
    <row r="1788" spans="97:98">
      <c r="CS1788" s="26" t="s">
        <v>9216</v>
      </c>
      <c r="CT1788" s="8" t="s">
        <v>9217</v>
      </c>
    </row>
    <row r="1789" spans="97:98">
      <c r="CS1789" s="26" t="s">
        <v>9218</v>
      </c>
      <c r="CT1789" s="8" t="s">
        <v>9219</v>
      </c>
    </row>
    <row r="1790" spans="97:98">
      <c r="CS1790" s="26" t="s">
        <v>9220</v>
      </c>
      <c r="CT1790" s="8" t="s">
        <v>9221</v>
      </c>
    </row>
    <row r="1791" spans="97:98">
      <c r="CS1791" s="26" t="s">
        <v>9222</v>
      </c>
      <c r="CT1791" s="8" t="s">
        <v>9223</v>
      </c>
    </row>
    <row r="1792" spans="97:98">
      <c r="CS1792" s="26" t="s">
        <v>9224</v>
      </c>
      <c r="CT1792" s="8" t="s">
        <v>9225</v>
      </c>
    </row>
    <row r="1793" spans="97:98">
      <c r="CS1793" s="26" t="s">
        <v>9226</v>
      </c>
      <c r="CT1793" s="8" t="s">
        <v>9227</v>
      </c>
    </row>
    <row r="1794" spans="97:98">
      <c r="CS1794" s="26" t="s">
        <v>9228</v>
      </c>
      <c r="CT1794" s="8" t="s">
        <v>9229</v>
      </c>
    </row>
    <row r="1795" spans="97:98">
      <c r="CS1795" s="26" t="s">
        <v>9230</v>
      </c>
      <c r="CT1795" s="8" t="s">
        <v>9231</v>
      </c>
    </row>
    <row r="1796" spans="97:98">
      <c r="CS1796" s="26" t="s">
        <v>9232</v>
      </c>
      <c r="CT1796" s="8" t="s">
        <v>9233</v>
      </c>
    </row>
    <row r="1797" spans="97:98">
      <c r="CS1797" s="26" t="s">
        <v>9234</v>
      </c>
      <c r="CT1797" s="8" t="s">
        <v>9235</v>
      </c>
    </row>
    <row r="1798" spans="97:98">
      <c r="CS1798" s="26" t="s">
        <v>9236</v>
      </c>
      <c r="CT1798" s="8" t="s">
        <v>9237</v>
      </c>
    </row>
    <row r="1799" spans="97:98">
      <c r="CS1799" s="26" t="s">
        <v>9238</v>
      </c>
      <c r="CT1799" s="8" t="s">
        <v>9239</v>
      </c>
    </row>
    <row r="1800" spans="97:98">
      <c r="CS1800" s="26" t="s">
        <v>9240</v>
      </c>
      <c r="CT1800" s="8" t="s">
        <v>9241</v>
      </c>
    </row>
    <row r="1801" spans="97:98">
      <c r="CS1801" s="26" t="s">
        <v>9242</v>
      </c>
      <c r="CT1801" s="8" t="s">
        <v>9243</v>
      </c>
    </row>
    <row r="1802" spans="97:98">
      <c r="CS1802" s="26" t="s">
        <v>9244</v>
      </c>
      <c r="CT1802" s="8" t="s">
        <v>9245</v>
      </c>
    </row>
    <row r="1803" spans="97:98">
      <c r="CS1803" s="26" t="s">
        <v>9246</v>
      </c>
      <c r="CT1803" s="8" t="s">
        <v>9247</v>
      </c>
    </row>
    <row r="1804" spans="97:98">
      <c r="CS1804" s="26" t="s">
        <v>9248</v>
      </c>
      <c r="CT1804" s="8" t="s">
        <v>9249</v>
      </c>
    </row>
    <row r="1805" spans="97:98">
      <c r="CS1805" s="26" t="s">
        <v>9250</v>
      </c>
      <c r="CT1805" s="8" t="s">
        <v>9251</v>
      </c>
    </row>
    <row r="1806" spans="97:98">
      <c r="CS1806" s="26" t="s">
        <v>9252</v>
      </c>
      <c r="CT1806" s="8" t="s">
        <v>9253</v>
      </c>
    </row>
    <row r="1807" spans="97:98">
      <c r="CS1807" s="26" t="s">
        <v>9254</v>
      </c>
      <c r="CT1807" s="8" t="s">
        <v>9255</v>
      </c>
    </row>
    <row r="1808" spans="97:98">
      <c r="CS1808" s="26" t="s">
        <v>9256</v>
      </c>
      <c r="CT1808" s="8" t="s">
        <v>9257</v>
      </c>
    </row>
    <row r="1809" spans="97:98">
      <c r="CS1809" s="26" t="s">
        <v>9258</v>
      </c>
      <c r="CT1809" s="8" t="s">
        <v>9259</v>
      </c>
    </row>
    <row r="1810" spans="97:98">
      <c r="CS1810" s="26" t="s">
        <v>9260</v>
      </c>
      <c r="CT1810" s="8" t="s">
        <v>9261</v>
      </c>
    </row>
    <row r="1811" spans="97:98">
      <c r="CS1811" s="26" t="s">
        <v>9262</v>
      </c>
      <c r="CT1811" s="8" t="s">
        <v>9263</v>
      </c>
    </row>
    <row r="1812" spans="97:98">
      <c r="CS1812" s="26" t="s">
        <v>9264</v>
      </c>
      <c r="CT1812" s="8" t="s">
        <v>9265</v>
      </c>
    </row>
    <row r="1813" spans="97:98">
      <c r="CS1813" s="26" t="s">
        <v>9266</v>
      </c>
      <c r="CT1813" s="8" t="s">
        <v>9267</v>
      </c>
    </row>
    <row r="1814" spans="97:98">
      <c r="CS1814" s="26" t="s">
        <v>9268</v>
      </c>
      <c r="CT1814" s="8" t="s">
        <v>9269</v>
      </c>
    </row>
    <row r="1815" spans="97:98">
      <c r="CS1815" s="26" t="s">
        <v>9270</v>
      </c>
      <c r="CT1815" s="8" t="s">
        <v>9271</v>
      </c>
    </row>
    <row r="1816" spans="97:98">
      <c r="CS1816" s="26" t="s">
        <v>9272</v>
      </c>
      <c r="CT1816" s="8" t="s">
        <v>9273</v>
      </c>
    </row>
    <row r="1817" spans="97:98">
      <c r="CS1817" s="26" t="s">
        <v>9274</v>
      </c>
      <c r="CT1817" s="8" t="s">
        <v>9275</v>
      </c>
    </row>
    <row r="1818" spans="97:98">
      <c r="CS1818" s="26" t="s">
        <v>9276</v>
      </c>
      <c r="CT1818" s="8" t="s">
        <v>9277</v>
      </c>
    </row>
    <row r="1819" spans="97:98">
      <c r="CS1819" s="26" t="s">
        <v>9278</v>
      </c>
      <c r="CT1819" s="8" t="s">
        <v>9279</v>
      </c>
    </row>
    <row r="1820" spans="97:98">
      <c r="CS1820" s="26" t="s">
        <v>9280</v>
      </c>
      <c r="CT1820" s="8" t="s">
        <v>9281</v>
      </c>
    </row>
    <row r="1821" spans="97:98">
      <c r="CS1821" s="26" t="s">
        <v>9282</v>
      </c>
      <c r="CT1821" s="8" t="s">
        <v>9283</v>
      </c>
    </row>
    <row r="1822" spans="97:98">
      <c r="CS1822" s="26" t="s">
        <v>9284</v>
      </c>
      <c r="CT1822" s="8" t="s">
        <v>9285</v>
      </c>
    </row>
    <row r="1823" spans="97:98">
      <c r="CS1823" s="26" t="s">
        <v>9286</v>
      </c>
      <c r="CT1823" s="8" t="s">
        <v>9287</v>
      </c>
    </row>
    <row r="1824" spans="97:98">
      <c r="CS1824" s="26" t="s">
        <v>9288</v>
      </c>
      <c r="CT1824" s="8" t="s">
        <v>9289</v>
      </c>
    </row>
    <row r="1825" spans="97:98">
      <c r="CS1825" s="26" t="s">
        <v>9290</v>
      </c>
      <c r="CT1825" s="8" t="s">
        <v>9291</v>
      </c>
    </row>
    <row r="1826" spans="97:98">
      <c r="CS1826" s="26" t="s">
        <v>9292</v>
      </c>
      <c r="CT1826" s="8" t="s">
        <v>9293</v>
      </c>
    </row>
    <row r="1827" spans="97:98">
      <c r="CS1827" s="26" t="s">
        <v>9294</v>
      </c>
      <c r="CT1827" s="8" t="s">
        <v>9295</v>
      </c>
    </row>
    <row r="1828" spans="97:98">
      <c r="CS1828" s="26" t="s">
        <v>9296</v>
      </c>
      <c r="CT1828" s="8" t="s">
        <v>9297</v>
      </c>
    </row>
    <row r="1829" spans="97:98">
      <c r="CS1829" s="26" t="s">
        <v>9298</v>
      </c>
      <c r="CT1829" s="8" t="s">
        <v>9299</v>
      </c>
    </row>
    <row r="1830" spans="97:98">
      <c r="CS1830" s="26" t="s">
        <v>9300</v>
      </c>
      <c r="CT1830" s="8" t="s">
        <v>9301</v>
      </c>
    </row>
    <row r="1831" spans="97:98">
      <c r="CS1831" s="26" t="s">
        <v>9302</v>
      </c>
      <c r="CT1831" s="8" t="s">
        <v>9303</v>
      </c>
    </row>
    <row r="1832" spans="97:98">
      <c r="CS1832" s="26" t="s">
        <v>9304</v>
      </c>
      <c r="CT1832" s="8" t="s">
        <v>9305</v>
      </c>
    </row>
    <row r="1833" spans="97:98">
      <c r="CS1833" s="26" t="s">
        <v>9306</v>
      </c>
      <c r="CT1833" s="8" t="s">
        <v>9307</v>
      </c>
    </row>
    <row r="1834" spans="97:98">
      <c r="CS1834" s="26" t="s">
        <v>9308</v>
      </c>
      <c r="CT1834" s="8" t="s">
        <v>9309</v>
      </c>
    </row>
    <row r="1835" spans="97:98">
      <c r="CS1835" s="26" t="s">
        <v>9310</v>
      </c>
      <c r="CT1835" s="8" t="s">
        <v>9311</v>
      </c>
    </row>
    <row r="1836" spans="97:98">
      <c r="CS1836" s="26" t="s">
        <v>9312</v>
      </c>
      <c r="CT1836" s="8" t="s">
        <v>9313</v>
      </c>
    </row>
    <row r="1837" spans="97:98">
      <c r="CS1837" s="26" t="s">
        <v>9314</v>
      </c>
      <c r="CT1837" s="8" t="s">
        <v>9315</v>
      </c>
    </row>
    <row r="1838" spans="97:98">
      <c r="CS1838" s="26" t="s">
        <v>9316</v>
      </c>
      <c r="CT1838" s="8" t="s">
        <v>9317</v>
      </c>
    </row>
    <row r="1839" spans="97:98">
      <c r="CS1839" s="26" t="s">
        <v>9318</v>
      </c>
      <c r="CT1839" s="8" t="s">
        <v>9319</v>
      </c>
    </row>
    <row r="1840" spans="97:98">
      <c r="CS1840" s="26" t="s">
        <v>9320</v>
      </c>
      <c r="CT1840" s="8" t="s">
        <v>9321</v>
      </c>
    </row>
    <row r="1841" spans="97:98">
      <c r="CS1841" s="26" t="s">
        <v>9322</v>
      </c>
      <c r="CT1841" s="8" t="s">
        <v>9323</v>
      </c>
    </row>
    <row r="1842" spans="97:98">
      <c r="CS1842" s="26" t="s">
        <v>9324</v>
      </c>
      <c r="CT1842" s="8" t="s">
        <v>9325</v>
      </c>
    </row>
    <row r="1843" spans="97:98">
      <c r="CS1843" s="26" t="s">
        <v>9326</v>
      </c>
      <c r="CT1843" s="8" t="s">
        <v>9327</v>
      </c>
    </row>
    <row r="1844" spans="97:98">
      <c r="CS1844" s="26" t="s">
        <v>9328</v>
      </c>
      <c r="CT1844" s="8" t="s">
        <v>9329</v>
      </c>
    </row>
    <row r="1845" spans="97:98">
      <c r="CS1845" s="26" t="s">
        <v>9330</v>
      </c>
      <c r="CT1845" s="8" t="s">
        <v>9331</v>
      </c>
    </row>
    <row r="1846" spans="97:98">
      <c r="CS1846" s="26" t="s">
        <v>9332</v>
      </c>
      <c r="CT1846" s="8" t="s">
        <v>9333</v>
      </c>
    </row>
    <row r="1847" spans="97:98">
      <c r="CS1847" s="26" t="s">
        <v>9334</v>
      </c>
      <c r="CT1847" s="8" t="s">
        <v>9335</v>
      </c>
    </row>
    <row r="1848" spans="97:98">
      <c r="CS1848" s="26" t="s">
        <v>9336</v>
      </c>
      <c r="CT1848" s="8" t="s">
        <v>9337</v>
      </c>
    </row>
    <row r="1849" spans="97:98">
      <c r="CS1849" s="26" t="s">
        <v>9338</v>
      </c>
      <c r="CT1849" s="8" t="s">
        <v>9339</v>
      </c>
    </row>
    <row r="1850" spans="97:98">
      <c r="CS1850" s="26" t="s">
        <v>9340</v>
      </c>
      <c r="CT1850" s="8" t="s">
        <v>9341</v>
      </c>
    </row>
    <row r="1851" spans="97:98">
      <c r="CS1851" s="26" t="s">
        <v>9342</v>
      </c>
      <c r="CT1851" s="8" t="s">
        <v>9343</v>
      </c>
    </row>
    <row r="1852" spans="97:98">
      <c r="CS1852" s="26" t="s">
        <v>9342</v>
      </c>
      <c r="CT1852" s="8" t="s">
        <v>9344</v>
      </c>
    </row>
    <row r="1853" spans="97:98">
      <c r="CS1853" s="26" t="s">
        <v>9345</v>
      </c>
      <c r="CT1853" s="8" t="s">
        <v>9346</v>
      </c>
    </row>
    <row r="1854" spans="97:98">
      <c r="CS1854" s="26" t="s">
        <v>9347</v>
      </c>
      <c r="CT1854" s="8" t="s">
        <v>9348</v>
      </c>
    </row>
    <row r="1855" spans="97:98">
      <c r="CS1855" s="26" t="s">
        <v>9349</v>
      </c>
      <c r="CT1855" s="8" t="s">
        <v>9350</v>
      </c>
    </row>
    <row r="1856" spans="97:98">
      <c r="CS1856" s="26" t="s">
        <v>9351</v>
      </c>
      <c r="CT1856" s="8" t="s">
        <v>9352</v>
      </c>
    </row>
    <row r="1857" spans="97:98">
      <c r="CS1857" s="26" t="s">
        <v>9353</v>
      </c>
      <c r="CT1857" s="8" t="s">
        <v>9354</v>
      </c>
    </row>
    <row r="1858" spans="97:98">
      <c r="CS1858" s="26" t="s">
        <v>9355</v>
      </c>
      <c r="CT1858" s="8" t="s">
        <v>9356</v>
      </c>
    </row>
    <row r="1859" spans="97:98">
      <c r="CS1859" s="26" t="s">
        <v>9357</v>
      </c>
      <c r="CT1859" s="8" t="s">
        <v>9358</v>
      </c>
    </row>
    <row r="1860" spans="97:98">
      <c r="CS1860" s="26" t="s">
        <v>9359</v>
      </c>
      <c r="CT1860" s="8" t="s">
        <v>9360</v>
      </c>
    </row>
    <row r="1861" spans="97:98">
      <c r="CS1861" s="26" t="s">
        <v>9361</v>
      </c>
      <c r="CT1861" s="8" t="s">
        <v>9362</v>
      </c>
    </row>
    <row r="1862" spans="97:98">
      <c r="CS1862" s="26" t="s">
        <v>9363</v>
      </c>
      <c r="CT1862" s="8" t="s">
        <v>9364</v>
      </c>
    </row>
    <row r="1863" spans="97:98">
      <c r="CS1863" s="26" t="s">
        <v>9365</v>
      </c>
      <c r="CT1863" s="8" t="s">
        <v>9366</v>
      </c>
    </row>
    <row r="1864" spans="97:98">
      <c r="CS1864" s="26" t="s">
        <v>9367</v>
      </c>
      <c r="CT1864" s="8" t="s">
        <v>9368</v>
      </c>
    </row>
    <row r="1865" spans="97:98">
      <c r="CS1865" s="26" t="s">
        <v>9369</v>
      </c>
      <c r="CT1865" s="8" t="s">
        <v>9370</v>
      </c>
    </row>
    <row r="1866" spans="97:98">
      <c r="CS1866" s="26" t="s">
        <v>9371</v>
      </c>
      <c r="CT1866" s="8" t="s">
        <v>9372</v>
      </c>
    </row>
    <row r="1867" spans="97:98">
      <c r="CS1867" s="26" t="s">
        <v>9373</v>
      </c>
      <c r="CT1867" s="8" t="s">
        <v>9374</v>
      </c>
    </row>
    <row r="1868" spans="97:98">
      <c r="CS1868" s="26" t="s">
        <v>9375</v>
      </c>
      <c r="CT1868" s="8" t="s">
        <v>9376</v>
      </c>
    </row>
    <row r="1869" spans="97:98">
      <c r="CS1869" s="26" t="s">
        <v>9377</v>
      </c>
      <c r="CT1869" s="8" t="s">
        <v>9378</v>
      </c>
    </row>
    <row r="1870" spans="97:98">
      <c r="CS1870" s="26" t="s">
        <v>9379</v>
      </c>
      <c r="CT1870" s="8" t="s">
        <v>9380</v>
      </c>
    </row>
    <row r="1871" spans="97:98">
      <c r="CS1871" s="26" t="s">
        <v>9381</v>
      </c>
      <c r="CT1871" s="8" t="s">
        <v>9382</v>
      </c>
    </row>
    <row r="1872" spans="97:98">
      <c r="CS1872" s="26" t="s">
        <v>9383</v>
      </c>
      <c r="CT1872" s="8" t="s">
        <v>9384</v>
      </c>
    </row>
    <row r="1873" spans="97:98">
      <c r="CS1873" s="26" t="s">
        <v>9385</v>
      </c>
      <c r="CT1873" s="8" t="s">
        <v>9386</v>
      </c>
    </row>
    <row r="1874" spans="97:98">
      <c r="CS1874" s="26" t="s">
        <v>9387</v>
      </c>
      <c r="CT1874" s="8" t="s">
        <v>9388</v>
      </c>
    </row>
    <row r="1875" spans="97:98">
      <c r="CS1875" s="26" t="s">
        <v>9389</v>
      </c>
      <c r="CT1875" s="8" t="s">
        <v>9390</v>
      </c>
    </row>
    <row r="1876" spans="97:98">
      <c r="CS1876" s="26" t="s">
        <v>9391</v>
      </c>
      <c r="CT1876" s="8" t="s">
        <v>9392</v>
      </c>
    </row>
    <row r="1877" spans="97:98">
      <c r="CS1877" s="26" t="s">
        <v>9393</v>
      </c>
      <c r="CT1877" s="8" t="s">
        <v>9394</v>
      </c>
    </row>
    <row r="1878" spans="97:98">
      <c r="CS1878" s="26" t="s">
        <v>9395</v>
      </c>
      <c r="CT1878" s="8" t="s">
        <v>9396</v>
      </c>
    </row>
    <row r="1879" spans="97:98">
      <c r="CS1879" s="26" t="s">
        <v>9397</v>
      </c>
      <c r="CT1879" s="8" t="s">
        <v>9398</v>
      </c>
    </row>
    <row r="1880" spans="97:98">
      <c r="CS1880" s="26" t="s">
        <v>9399</v>
      </c>
      <c r="CT1880" s="8" t="s">
        <v>9400</v>
      </c>
    </row>
    <row r="1881" spans="97:98">
      <c r="CS1881" s="26" t="s">
        <v>9401</v>
      </c>
      <c r="CT1881" s="8" t="s">
        <v>9402</v>
      </c>
    </row>
    <row r="1882" spans="97:98">
      <c r="CS1882" s="26" t="s">
        <v>9403</v>
      </c>
      <c r="CT1882" s="8" t="s">
        <v>9404</v>
      </c>
    </row>
    <row r="1883" spans="97:98">
      <c r="CS1883" s="26" t="s">
        <v>9405</v>
      </c>
      <c r="CT1883" s="8" t="s">
        <v>9406</v>
      </c>
    </row>
    <row r="1884" spans="97:98">
      <c r="CS1884" s="26" t="s">
        <v>9407</v>
      </c>
      <c r="CT1884" s="8" t="s">
        <v>9408</v>
      </c>
    </row>
    <row r="1885" spans="97:98">
      <c r="CS1885" s="26" t="s">
        <v>9409</v>
      </c>
      <c r="CT1885" s="8" t="s">
        <v>9410</v>
      </c>
    </row>
    <row r="1886" spans="97:98">
      <c r="CS1886" s="26" t="s">
        <v>9411</v>
      </c>
      <c r="CT1886" s="8" t="s">
        <v>9412</v>
      </c>
    </row>
    <row r="1887" spans="97:98">
      <c r="CS1887" s="26" t="s">
        <v>9413</v>
      </c>
      <c r="CT1887" s="8" t="s">
        <v>9414</v>
      </c>
    </row>
    <row r="1888" spans="97:98">
      <c r="CS1888" s="26" t="s">
        <v>9415</v>
      </c>
      <c r="CT1888" s="8" t="s">
        <v>9416</v>
      </c>
    </row>
    <row r="1889" spans="97:98">
      <c r="CS1889" s="26" t="s">
        <v>9417</v>
      </c>
      <c r="CT1889" s="8" t="s">
        <v>9418</v>
      </c>
    </row>
    <row r="1890" spans="97:98">
      <c r="CS1890" s="26" t="s">
        <v>9419</v>
      </c>
      <c r="CT1890" s="8" t="s">
        <v>9420</v>
      </c>
    </row>
    <row r="1891" spans="97:98">
      <c r="CS1891" s="26" t="s">
        <v>9421</v>
      </c>
      <c r="CT1891" s="8" t="s">
        <v>9422</v>
      </c>
    </row>
    <row r="1892" spans="97:98">
      <c r="CS1892" s="26" t="s">
        <v>9423</v>
      </c>
      <c r="CT1892" s="8" t="s">
        <v>9424</v>
      </c>
    </row>
    <row r="1893" spans="97:98">
      <c r="CS1893" s="26" t="s">
        <v>9425</v>
      </c>
      <c r="CT1893" s="8" t="s">
        <v>9426</v>
      </c>
    </row>
    <row r="1894" spans="97:98">
      <c r="CS1894" s="26" t="s">
        <v>9427</v>
      </c>
      <c r="CT1894" s="8" t="s">
        <v>9428</v>
      </c>
    </row>
    <row r="1895" spans="97:98">
      <c r="CS1895" s="26" t="s">
        <v>9429</v>
      </c>
      <c r="CT1895" s="8" t="s">
        <v>9430</v>
      </c>
    </row>
    <row r="1896" spans="97:98">
      <c r="CS1896" s="26" t="s">
        <v>9431</v>
      </c>
      <c r="CT1896" s="8" t="s">
        <v>9432</v>
      </c>
    </row>
    <row r="1897" spans="97:98">
      <c r="CS1897" s="26" t="s">
        <v>9433</v>
      </c>
      <c r="CT1897" s="8" t="s">
        <v>9434</v>
      </c>
    </row>
    <row r="1898" spans="97:98">
      <c r="CS1898" s="26" t="s">
        <v>9435</v>
      </c>
      <c r="CT1898" s="8" t="s">
        <v>9436</v>
      </c>
    </row>
    <row r="1899" spans="97:98">
      <c r="CS1899" s="26" t="s">
        <v>9437</v>
      </c>
      <c r="CT1899" s="8" t="s">
        <v>9438</v>
      </c>
    </row>
    <row r="1900" spans="97:98">
      <c r="CS1900" s="26" t="s">
        <v>9439</v>
      </c>
      <c r="CT1900" s="8" t="s">
        <v>9440</v>
      </c>
    </row>
    <row r="1901" spans="97:98">
      <c r="CS1901" s="26" t="s">
        <v>9441</v>
      </c>
      <c r="CT1901" s="8" t="s">
        <v>9442</v>
      </c>
    </row>
    <row r="1902" spans="97:98">
      <c r="CS1902" s="26" t="s">
        <v>9443</v>
      </c>
      <c r="CT1902" s="8" t="s">
        <v>9444</v>
      </c>
    </row>
    <row r="1903" spans="97:98">
      <c r="CS1903" s="26" t="s">
        <v>9443</v>
      </c>
      <c r="CT1903" s="8" t="s">
        <v>9445</v>
      </c>
    </row>
    <row r="1904" spans="97:98">
      <c r="CS1904" s="26" t="s">
        <v>9446</v>
      </c>
      <c r="CT1904" s="8" t="s">
        <v>9447</v>
      </c>
    </row>
    <row r="1905" spans="97:98">
      <c r="CS1905" s="26" t="s">
        <v>9448</v>
      </c>
      <c r="CT1905" s="8" t="s">
        <v>9449</v>
      </c>
    </row>
    <row r="1906" spans="97:98">
      <c r="CS1906" s="26" t="s">
        <v>9450</v>
      </c>
      <c r="CT1906" s="8" t="s">
        <v>9451</v>
      </c>
    </row>
    <row r="1907" spans="97:98">
      <c r="CS1907" s="26" t="s">
        <v>9452</v>
      </c>
      <c r="CT1907" s="8" t="s">
        <v>9453</v>
      </c>
    </row>
    <row r="1908" spans="97:98">
      <c r="CS1908" s="26" t="s">
        <v>9454</v>
      </c>
      <c r="CT1908" s="8" t="s">
        <v>9455</v>
      </c>
    </row>
    <row r="1909" spans="97:98">
      <c r="CS1909" s="26" t="s">
        <v>9456</v>
      </c>
      <c r="CT1909" s="8" t="s">
        <v>9457</v>
      </c>
    </row>
    <row r="1910" spans="97:98">
      <c r="CS1910" s="26" t="s">
        <v>9458</v>
      </c>
      <c r="CT1910" s="8" t="s">
        <v>9459</v>
      </c>
    </row>
    <row r="1911" spans="97:98">
      <c r="CS1911" s="26" t="s">
        <v>9460</v>
      </c>
      <c r="CT1911" s="8" t="s">
        <v>9461</v>
      </c>
    </row>
    <row r="1912" spans="97:98">
      <c r="CS1912" s="26" t="s">
        <v>9462</v>
      </c>
      <c r="CT1912" s="8" t="s">
        <v>9463</v>
      </c>
    </row>
    <row r="1913" spans="97:98">
      <c r="CS1913" s="26" t="s">
        <v>9464</v>
      </c>
      <c r="CT1913" s="8" t="s">
        <v>9465</v>
      </c>
    </row>
    <row r="1914" spans="97:98">
      <c r="CS1914" s="26" t="s">
        <v>9466</v>
      </c>
      <c r="CT1914" s="8" t="s">
        <v>9467</v>
      </c>
    </row>
    <row r="1915" spans="97:98">
      <c r="CS1915" s="26" t="s">
        <v>9468</v>
      </c>
      <c r="CT1915" s="8" t="s">
        <v>9469</v>
      </c>
    </row>
    <row r="1916" spans="97:98">
      <c r="CS1916" s="26" t="s">
        <v>9470</v>
      </c>
      <c r="CT1916" s="8" t="s">
        <v>9471</v>
      </c>
    </row>
    <row r="1917" spans="97:98">
      <c r="CS1917" s="26" t="s">
        <v>9472</v>
      </c>
      <c r="CT1917" s="8" t="s">
        <v>9473</v>
      </c>
    </row>
    <row r="1918" spans="97:98">
      <c r="CS1918" s="26" t="s">
        <v>9474</v>
      </c>
      <c r="CT1918" s="8" t="s">
        <v>9475</v>
      </c>
    </row>
    <row r="1919" spans="97:98">
      <c r="CS1919" s="26" t="s">
        <v>9476</v>
      </c>
      <c r="CT1919" s="8" t="s">
        <v>9477</v>
      </c>
    </row>
    <row r="1920" spans="97:98">
      <c r="CS1920" s="26" t="s">
        <v>9478</v>
      </c>
      <c r="CT1920" s="8" t="s">
        <v>9479</v>
      </c>
    </row>
    <row r="1921" spans="97:98">
      <c r="CS1921" s="26" t="s">
        <v>9480</v>
      </c>
      <c r="CT1921" s="8" t="s">
        <v>9481</v>
      </c>
    </row>
    <row r="1922" spans="97:98">
      <c r="CS1922" s="26" t="s">
        <v>9482</v>
      </c>
      <c r="CT1922" s="8" t="s">
        <v>9483</v>
      </c>
    </row>
    <row r="1923" spans="97:98">
      <c r="CS1923" s="26" t="s">
        <v>9484</v>
      </c>
      <c r="CT1923" s="8" t="s">
        <v>9485</v>
      </c>
    </row>
    <row r="1924" spans="97:98">
      <c r="CS1924" s="26" t="s">
        <v>9486</v>
      </c>
      <c r="CT1924" s="8" t="s">
        <v>9487</v>
      </c>
    </row>
    <row r="1925" spans="97:98">
      <c r="CS1925" s="26" t="s">
        <v>9488</v>
      </c>
      <c r="CT1925" s="8" t="s">
        <v>9489</v>
      </c>
    </row>
    <row r="1926" spans="97:98">
      <c r="CS1926" s="26" t="s">
        <v>9490</v>
      </c>
      <c r="CT1926" s="8" t="s">
        <v>9491</v>
      </c>
    </row>
    <row r="1927" spans="97:98">
      <c r="CS1927" s="26" t="s">
        <v>9492</v>
      </c>
      <c r="CT1927" s="8" t="s">
        <v>9493</v>
      </c>
    </row>
    <row r="1928" spans="97:98">
      <c r="CS1928" s="26" t="s">
        <v>9494</v>
      </c>
      <c r="CT1928" s="8" t="s">
        <v>9495</v>
      </c>
    </row>
    <row r="1929" spans="97:98">
      <c r="CS1929" s="26" t="s">
        <v>9496</v>
      </c>
      <c r="CT1929" s="8" t="s">
        <v>9497</v>
      </c>
    </row>
    <row r="1930" spans="97:98">
      <c r="CS1930" s="26" t="s">
        <v>9498</v>
      </c>
      <c r="CT1930" s="8" t="s">
        <v>9499</v>
      </c>
    </row>
    <row r="1931" spans="97:98">
      <c r="CS1931" s="26" t="s">
        <v>9500</v>
      </c>
      <c r="CT1931" s="8" t="s">
        <v>9501</v>
      </c>
    </row>
    <row r="1932" spans="97:98">
      <c r="CS1932" s="26" t="s">
        <v>9502</v>
      </c>
      <c r="CT1932" s="8" t="s">
        <v>9503</v>
      </c>
    </row>
    <row r="1933" spans="97:98">
      <c r="CS1933" s="26" t="s">
        <v>9504</v>
      </c>
      <c r="CT1933" s="8" t="s">
        <v>9505</v>
      </c>
    </row>
    <row r="1934" spans="97:98">
      <c r="CS1934" s="26" t="s">
        <v>9506</v>
      </c>
      <c r="CT1934" s="8" t="s">
        <v>9507</v>
      </c>
    </row>
    <row r="1935" spans="97:98">
      <c r="CS1935" s="26" t="s">
        <v>9508</v>
      </c>
      <c r="CT1935" s="8" t="s">
        <v>9509</v>
      </c>
    </row>
    <row r="1936" spans="97:98">
      <c r="CS1936" s="26" t="s">
        <v>9510</v>
      </c>
      <c r="CT1936" s="8" t="s">
        <v>9511</v>
      </c>
    </row>
    <row r="1937" spans="97:98">
      <c r="CS1937" s="26" t="s">
        <v>9512</v>
      </c>
      <c r="CT1937" s="8" t="s">
        <v>9513</v>
      </c>
    </row>
    <row r="1938" spans="97:98">
      <c r="CS1938" s="26" t="s">
        <v>9514</v>
      </c>
      <c r="CT1938" s="8" t="s">
        <v>9515</v>
      </c>
    </row>
    <row r="1939" spans="97:98">
      <c r="CS1939" s="26" t="s">
        <v>9516</v>
      </c>
      <c r="CT1939" s="8" t="s">
        <v>9517</v>
      </c>
    </row>
    <row r="1940" spans="97:98">
      <c r="CS1940" s="26" t="s">
        <v>9518</v>
      </c>
      <c r="CT1940" s="8" t="s">
        <v>9519</v>
      </c>
    </row>
    <row r="1941" spans="97:98">
      <c r="CS1941" s="26" t="s">
        <v>9520</v>
      </c>
      <c r="CT1941" s="8" t="s">
        <v>9521</v>
      </c>
    </row>
    <row r="1942" spans="97:98">
      <c r="CS1942" s="26" t="s">
        <v>9522</v>
      </c>
      <c r="CT1942" s="8" t="s">
        <v>9523</v>
      </c>
    </row>
    <row r="1943" spans="97:98">
      <c r="CS1943" s="26" t="s">
        <v>9524</v>
      </c>
      <c r="CT1943" s="8" t="s">
        <v>9525</v>
      </c>
    </row>
    <row r="1944" spans="97:98">
      <c r="CS1944" s="26" t="s">
        <v>9526</v>
      </c>
      <c r="CT1944" s="8" t="s">
        <v>9527</v>
      </c>
    </row>
    <row r="1945" spans="97:98">
      <c r="CS1945" s="26" t="s">
        <v>9528</v>
      </c>
      <c r="CT1945" s="8" t="s">
        <v>9529</v>
      </c>
    </row>
    <row r="1946" spans="97:98">
      <c r="CS1946" s="26" t="s">
        <v>9528</v>
      </c>
      <c r="CT1946" s="8" t="s">
        <v>9530</v>
      </c>
    </row>
    <row r="1947" spans="97:98">
      <c r="CS1947" s="26" t="s">
        <v>9528</v>
      </c>
      <c r="CT1947" s="8" t="s">
        <v>9531</v>
      </c>
    </row>
    <row r="1948" spans="97:98">
      <c r="CS1948" s="26" t="s">
        <v>9528</v>
      </c>
      <c r="CT1948" s="8" t="s">
        <v>9532</v>
      </c>
    </row>
    <row r="1949" spans="97:98">
      <c r="CS1949" s="26" t="s">
        <v>9528</v>
      </c>
      <c r="CT1949" s="8" t="s">
        <v>9533</v>
      </c>
    </row>
    <row r="1950" spans="97:98">
      <c r="CS1950" s="26" t="s">
        <v>9534</v>
      </c>
      <c r="CT1950" s="8" t="s">
        <v>9535</v>
      </c>
    </row>
    <row r="1951" spans="97:98">
      <c r="CS1951" s="26" t="s">
        <v>9536</v>
      </c>
      <c r="CT1951" s="8" t="s">
        <v>9537</v>
      </c>
    </row>
    <row r="1952" spans="97:98">
      <c r="CS1952" s="26" t="s">
        <v>9538</v>
      </c>
      <c r="CT1952" s="8" t="s">
        <v>9539</v>
      </c>
    </row>
    <row r="1953" spans="97:98">
      <c r="CS1953" s="26" t="s">
        <v>9540</v>
      </c>
      <c r="CT1953" s="8" t="s">
        <v>9541</v>
      </c>
    </row>
    <row r="1954" spans="97:98">
      <c r="CS1954" s="26" t="s">
        <v>9542</v>
      </c>
      <c r="CT1954" s="8" t="s">
        <v>9543</v>
      </c>
    </row>
    <row r="1955" spans="97:98">
      <c r="CS1955" s="26" t="s">
        <v>9544</v>
      </c>
      <c r="CT1955" s="8" t="s">
        <v>9545</v>
      </c>
    </row>
    <row r="1956" spans="97:98">
      <c r="CS1956" s="26" t="s">
        <v>9546</v>
      </c>
      <c r="CT1956" s="8" t="s">
        <v>9547</v>
      </c>
    </row>
    <row r="1957" spans="97:98">
      <c r="CS1957" s="26" t="s">
        <v>9548</v>
      </c>
      <c r="CT1957" s="8" t="s">
        <v>9549</v>
      </c>
    </row>
    <row r="1958" spans="97:98">
      <c r="CS1958" s="26" t="s">
        <v>9550</v>
      </c>
      <c r="CT1958" s="8" t="s">
        <v>9551</v>
      </c>
    </row>
    <row r="1959" spans="97:98">
      <c r="CS1959" s="26" t="s">
        <v>9552</v>
      </c>
      <c r="CT1959" s="8" t="s">
        <v>9553</v>
      </c>
    </row>
    <row r="1960" spans="97:98">
      <c r="CS1960" s="26" t="s">
        <v>9554</v>
      </c>
      <c r="CT1960" s="8" t="s">
        <v>9555</v>
      </c>
    </row>
    <row r="1961" spans="97:98">
      <c r="CS1961" s="26" t="s">
        <v>9556</v>
      </c>
      <c r="CT1961" s="8" t="s">
        <v>9557</v>
      </c>
    </row>
    <row r="1962" spans="97:98">
      <c r="CS1962" s="26" t="s">
        <v>9558</v>
      </c>
      <c r="CT1962" s="8" t="s">
        <v>9559</v>
      </c>
    </row>
    <row r="1963" spans="97:98">
      <c r="CS1963" s="26" t="s">
        <v>9560</v>
      </c>
      <c r="CT1963" s="8" t="s">
        <v>9561</v>
      </c>
    </row>
    <row r="1964" spans="97:98">
      <c r="CS1964" s="26" t="s">
        <v>9562</v>
      </c>
      <c r="CT1964" s="8" t="s">
        <v>9563</v>
      </c>
    </row>
    <row r="1965" spans="97:98">
      <c r="CS1965" s="26" t="s">
        <v>9564</v>
      </c>
      <c r="CT1965" s="8" t="s">
        <v>9565</v>
      </c>
    </row>
    <row r="1966" spans="97:98">
      <c r="CS1966" s="26" t="s">
        <v>9566</v>
      </c>
      <c r="CT1966" s="8" t="s">
        <v>9567</v>
      </c>
    </row>
    <row r="1967" spans="97:98">
      <c r="CS1967" s="26" t="s">
        <v>9568</v>
      </c>
      <c r="CT1967" s="8" t="s">
        <v>9569</v>
      </c>
    </row>
    <row r="1968" spans="97:98">
      <c r="CS1968" s="26" t="s">
        <v>9570</v>
      </c>
      <c r="CT1968" s="8" t="s">
        <v>9571</v>
      </c>
    </row>
    <row r="1969" spans="97:98">
      <c r="CS1969" s="26" t="s">
        <v>9572</v>
      </c>
      <c r="CT1969" s="8" t="s">
        <v>9573</v>
      </c>
    </row>
    <row r="1970" spans="97:98">
      <c r="CS1970" s="26" t="s">
        <v>9574</v>
      </c>
      <c r="CT1970" s="8" t="s">
        <v>9575</v>
      </c>
    </row>
    <row r="1971" spans="97:98">
      <c r="CS1971" s="26" t="s">
        <v>9576</v>
      </c>
      <c r="CT1971" s="8" t="s">
        <v>9577</v>
      </c>
    </row>
    <row r="1972" spans="97:98">
      <c r="CS1972" s="26" t="s">
        <v>9578</v>
      </c>
      <c r="CT1972" s="8" t="s">
        <v>9579</v>
      </c>
    </row>
    <row r="1973" spans="97:98">
      <c r="CS1973" s="26" t="s">
        <v>9580</v>
      </c>
      <c r="CT1973" s="8" t="s">
        <v>9581</v>
      </c>
    </row>
    <row r="1974" spans="97:98">
      <c r="CS1974" s="26" t="s">
        <v>9582</v>
      </c>
      <c r="CT1974" s="8" t="s">
        <v>9583</v>
      </c>
    </row>
    <row r="1975" spans="97:98">
      <c r="CS1975" s="26" t="s">
        <v>9584</v>
      </c>
      <c r="CT1975" s="8" t="s">
        <v>9585</v>
      </c>
    </row>
    <row r="1976" spans="97:98">
      <c r="CS1976" s="26" t="s">
        <v>9586</v>
      </c>
      <c r="CT1976" s="8" t="s">
        <v>9587</v>
      </c>
    </row>
    <row r="1977" spans="97:98">
      <c r="CS1977" s="26" t="s">
        <v>9588</v>
      </c>
      <c r="CT1977" s="8" t="s">
        <v>9589</v>
      </c>
    </row>
    <row r="1978" spans="97:98">
      <c r="CS1978" s="26" t="s">
        <v>9590</v>
      </c>
      <c r="CT1978" s="8" t="s">
        <v>9591</v>
      </c>
    </row>
    <row r="1979" spans="97:98">
      <c r="CS1979" s="26" t="s">
        <v>9592</v>
      </c>
      <c r="CT1979" s="8" t="s">
        <v>9593</v>
      </c>
    </row>
    <row r="1980" spans="97:98">
      <c r="CS1980" s="26" t="s">
        <v>9594</v>
      </c>
      <c r="CT1980" s="8" t="s">
        <v>9595</v>
      </c>
    </row>
    <row r="1981" spans="97:98">
      <c r="CS1981" s="26" t="s">
        <v>9596</v>
      </c>
      <c r="CT1981" s="8" t="s">
        <v>9597</v>
      </c>
    </row>
    <row r="1982" spans="97:98">
      <c r="CS1982" s="26" t="s">
        <v>9598</v>
      </c>
      <c r="CT1982" s="8" t="s">
        <v>9599</v>
      </c>
    </row>
    <row r="1983" spans="97:98">
      <c r="CS1983" s="26" t="s">
        <v>9600</v>
      </c>
      <c r="CT1983" s="8" t="s">
        <v>9601</v>
      </c>
    </row>
    <row r="1984" spans="97:98">
      <c r="CS1984" s="26" t="s">
        <v>9602</v>
      </c>
      <c r="CT1984" s="8" t="s">
        <v>9603</v>
      </c>
    </row>
    <row r="1985" spans="97:98">
      <c r="CS1985" s="26" t="s">
        <v>9604</v>
      </c>
      <c r="CT1985" s="8" t="s">
        <v>9605</v>
      </c>
    </row>
    <row r="1986" spans="97:98">
      <c r="CS1986" s="26" t="s">
        <v>9606</v>
      </c>
      <c r="CT1986" s="8" t="s">
        <v>9607</v>
      </c>
    </row>
    <row r="1987" spans="97:98">
      <c r="CS1987" s="26" t="s">
        <v>9608</v>
      </c>
      <c r="CT1987" s="8" t="s">
        <v>9609</v>
      </c>
    </row>
    <row r="1988" spans="97:98">
      <c r="CS1988" s="26" t="s">
        <v>9610</v>
      </c>
      <c r="CT1988" s="8" t="s">
        <v>9611</v>
      </c>
    </row>
    <row r="1989" spans="97:98">
      <c r="CS1989" s="26" t="s">
        <v>9612</v>
      </c>
      <c r="CT1989" s="8" t="s">
        <v>9613</v>
      </c>
    </row>
    <row r="1990" spans="97:98">
      <c r="CS1990" s="26" t="s">
        <v>9614</v>
      </c>
      <c r="CT1990" s="8" t="s">
        <v>9615</v>
      </c>
    </row>
    <row r="1991" spans="97:98">
      <c r="CS1991" s="26" t="s">
        <v>9616</v>
      </c>
      <c r="CT1991" s="8" t="s">
        <v>9617</v>
      </c>
    </row>
    <row r="1992" spans="97:98">
      <c r="CS1992" s="26" t="s">
        <v>9618</v>
      </c>
      <c r="CT1992" s="8" t="s">
        <v>9619</v>
      </c>
    </row>
    <row r="1993" spans="97:98">
      <c r="CS1993" s="26" t="s">
        <v>9620</v>
      </c>
      <c r="CT1993" s="8" t="s">
        <v>9621</v>
      </c>
    </row>
    <row r="1994" spans="97:98">
      <c r="CS1994" s="26" t="s">
        <v>9622</v>
      </c>
      <c r="CT1994" s="8" t="s">
        <v>9623</v>
      </c>
    </row>
    <row r="1995" spans="97:98">
      <c r="CS1995" s="26" t="s">
        <v>9624</v>
      </c>
      <c r="CT1995" s="8" t="s">
        <v>9625</v>
      </c>
    </row>
    <row r="1996" spans="97:98">
      <c r="CS1996" s="26" t="s">
        <v>9626</v>
      </c>
      <c r="CT1996" s="8" t="s">
        <v>9627</v>
      </c>
    </row>
    <row r="1997" spans="97:98">
      <c r="CS1997" s="26" t="s">
        <v>9628</v>
      </c>
      <c r="CT1997" s="8" t="s">
        <v>9629</v>
      </c>
    </row>
    <row r="1998" spans="97:98">
      <c r="CS1998" s="26" t="s">
        <v>9630</v>
      </c>
      <c r="CT1998" s="8" t="s">
        <v>9631</v>
      </c>
    </row>
    <row r="1999" spans="97:98">
      <c r="CS1999" s="26" t="s">
        <v>9632</v>
      </c>
      <c r="CT1999" s="8" t="s">
        <v>9633</v>
      </c>
    </row>
    <row r="2000" spans="97:98">
      <c r="CS2000" s="26" t="s">
        <v>9634</v>
      </c>
      <c r="CT2000" s="8" t="s">
        <v>9635</v>
      </c>
    </row>
    <row r="2001" spans="97:98">
      <c r="CS2001" s="26" t="s">
        <v>9636</v>
      </c>
      <c r="CT2001" s="8" t="s">
        <v>9637</v>
      </c>
    </row>
    <row r="2002" spans="97:98">
      <c r="CS2002" s="26" t="s">
        <v>9638</v>
      </c>
      <c r="CT2002" s="8" t="s">
        <v>9639</v>
      </c>
    </row>
    <row r="2003" spans="97:98">
      <c r="CS2003" s="26" t="s">
        <v>9640</v>
      </c>
      <c r="CT2003" s="8" t="s">
        <v>9641</v>
      </c>
    </row>
    <row r="2004" spans="97:98">
      <c r="CS2004" s="26" t="s">
        <v>9642</v>
      </c>
      <c r="CT2004" s="8" t="s">
        <v>9643</v>
      </c>
    </row>
    <row r="2005" spans="97:98">
      <c r="CS2005" s="26" t="s">
        <v>9644</v>
      </c>
      <c r="CT2005" s="8" t="s">
        <v>9645</v>
      </c>
    </row>
    <row r="2006" spans="97:98">
      <c r="CS2006" s="26" t="s">
        <v>9646</v>
      </c>
      <c r="CT2006" s="8" t="s">
        <v>9647</v>
      </c>
    </row>
    <row r="2007" spans="97:98">
      <c r="CS2007" s="26" t="s">
        <v>9648</v>
      </c>
      <c r="CT2007" s="8" t="s">
        <v>9649</v>
      </c>
    </row>
    <row r="2008" spans="97:98">
      <c r="CS2008" s="26" t="s">
        <v>9650</v>
      </c>
      <c r="CT2008" s="8" t="s">
        <v>9651</v>
      </c>
    </row>
    <row r="2009" spans="97:98">
      <c r="CS2009" s="26" t="s">
        <v>9652</v>
      </c>
      <c r="CT2009" s="8" t="s">
        <v>9653</v>
      </c>
    </row>
    <row r="2010" spans="97:98">
      <c r="CS2010" s="26" t="s">
        <v>9654</v>
      </c>
      <c r="CT2010" s="8" t="s">
        <v>9655</v>
      </c>
    </row>
    <row r="2011" spans="97:98">
      <c r="CS2011" s="26" t="s">
        <v>9656</v>
      </c>
      <c r="CT2011" s="8" t="s">
        <v>9657</v>
      </c>
    </row>
    <row r="2012" spans="97:98">
      <c r="CS2012" s="26" t="s">
        <v>9658</v>
      </c>
      <c r="CT2012" s="8" t="s">
        <v>9659</v>
      </c>
    </row>
    <row r="2013" spans="97:98">
      <c r="CS2013" s="26" t="s">
        <v>9660</v>
      </c>
      <c r="CT2013" s="8" t="s">
        <v>9661</v>
      </c>
    </row>
    <row r="2014" spans="97:98">
      <c r="CS2014" s="26" t="s">
        <v>9662</v>
      </c>
      <c r="CT2014" s="8" t="s">
        <v>9663</v>
      </c>
    </row>
    <row r="2015" spans="97:98">
      <c r="CS2015" s="26" t="s">
        <v>9664</v>
      </c>
      <c r="CT2015" s="8" t="s">
        <v>9665</v>
      </c>
    </row>
    <row r="2016" spans="97:98">
      <c r="CS2016" s="26" t="s">
        <v>9666</v>
      </c>
      <c r="CT2016" s="8" t="s">
        <v>9667</v>
      </c>
    </row>
    <row r="2017" spans="97:98">
      <c r="CS2017" s="26" t="s">
        <v>9668</v>
      </c>
      <c r="CT2017" s="8" t="s">
        <v>9669</v>
      </c>
    </row>
    <row r="2018" spans="97:98">
      <c r="CS2018" s="26" t="s">
        <v>9670</v>
      </c>
      <c r="CT2018" s="8" t="s">
        <v>9671</v>
      </c>
    </row>
    <row r="2019" spans="97:98">
      <c r="CS2019" s="26" t="s">
        <v>9672</v>
      </c>
      <c r="CT2019" s="8" t="s">
        <v>9673</v>
      </c>
    </row>
    <row r="2020" spans="97:98">
      <c r="CS2020" s="26" t="s">
        <v>9674</v>
      </c>
      <c r="CT2020" s="8" t="s">
        <v>9675</v>
      </c>
    </row>
    <row r="2021" spans="97:98">
      <c r="CS2021" s="26" t="s">
        <v>9676</v>
      </c>
      <c r="CT2021" s="8" t="s">
        <v>9677</v>
      </c>
    </row>
    <row r="2022" spans="97:98">
      <c r="CS2022" s="26" t="s">
        <v>9678</v>
      </c>
      <c r="CT2022" s="8" t="s">
        <v>9679</v>
      </c>
    </row>
    <row r="2023" spans="97:98">
      <c r="CS2023" s="26" t="s">
        <v>9680</v>
      </c>
      <c r="CT2023" s="8" t="s">
        <v>9681</v>
      </c>
    </row>
    <row r="2024" spans="97:98">
      <c r="CS2024" s="26" t="s">
        <v>9682</v>
      </c>
      <c r="CT2024" s="8" t="s">
        <v>9683</v>
      </c>
    </row>
    <row r="2025" spans="97:98">
      <c r="CS2025" s="26" t="s">
        <v>9684</v>
      </c>
      <c r="CT2025" s="8" t="s">
        <v>9685</v>
      </c>
    </row>
    <row r="2026" spans="97:98">
      <c r="CS2026" s="26" t="s">
        <v>9686</v>
      </c>
      <c r="CT2026" s="8" t="s">
        <v>9687</v>
      </c>
    </row>
    <row r="2027" spans="97:98">
      <c r="CS2027" s="26" t="s">
        <v>9688</v>
      </c>
      <c r="CT2027" s="8" t="s">
        <v>9689</v>
      </c>
    </row>
    <row r="2028" spans="97:98">
      <c r="CS2028" s="26" t="s">
        <v>9690</v>
      </c>
      <c r="CT2028" s="8" t="s">
        <v>9691</v>
      </c>
    </row>
    <row r="2029" spans="97:98">
      <c r="CS2029" s="26" t="s">
        <v>9692</v>
      </c>
      <c r="CT2029" s="8" t="s">
        <v>9693</v>
      </c>
    </row>
    <row r="2030" spans="97:98">
      <c r="CS2030" s="26" t="s">
        <v>9694</v>
      </c>
      <c r="CT2030" s="8" t="s">
        <v>9695</v>
      </c>
    </row>
    <row r="2031" spans="97:98">
      <c r="CS2031" s="26" t="s">
        <v>9696</v>
      </c>
      <c r="CT2031" s="8" t="s">
        <v>9697</v>
      </c>
    </row>
    <row r="2032" spans="97:98">
      <c r="CS2032" s="26" t="s">
        <v>9698</v>
      </c>
      <c r="CT2032" s="8" t="s">
        <v>9699</v>
      </c>
    </row>
    <row r="2033" spans="97:98">
      <c r="CS2033" s="26" t="s">
        <v>9700</v>
      </c>
      <c r="CT2033" s="8" t="s">
        <v>9701</v>
      </c>
    </row>
    <row r="2034" spans="97:98">
      <c r="CS2034" s="26" t="s">
        <v>9700</v>
      </c>
      <c r="CT2034" s="8" t="s">
        <v>9702</v>
      </c>
    </row>
    <row r="2035" spans="97:98">
      <c r="CS2035" s="26" t="s">
        <v>9703</v>
      </c>
      <c r="CT2035" s="8" t="s">
        <v>9704</v>
      </c>
    </row>
    <row r="2036" spans="97:98">
      <c r="CS2036" s="26" t="s">
        <v>9705</v>
      </c>
      <c r="CT2036" s="8" t="s">
        <v>9706</v>
      </c>
    </row>
    <row r="2037" spans="97:98">
      <c r="CS2037" s="26" t="s">
        <v>9707</v>
      </c>
      <c r="CT2037" s="8" t="s">
        <v>9708</v>
      </c>
    </row>
    <row r="2038" spans="97:98">
      <c r="CS2038" s="26" t="s">
        <v>9709</v>
      </c>
      <c r="CT2038" s="8" t="s">
        <v>9710</v>
      </c>
    </row>
    <row r="2039" spans="97:98">
      <c r="CS2039" s="26" t="s">
        <v>9711</v>
      </c>
      <c r="CT2039" s="8" t="s">
        <v>9712</v>
      </c>
    </row>
    <row r="2040" spans="97:98">
      <c r="CS2040" s="26" t="s">
        <v>9713</v>
      </c>
      <c r="CT2040" s="8" t="s">
        <v>9714</v>
      </c>
    </row>
    <row r="2041" spans="97:98">
      <c r="CS2041" s="26" t="s">
        <v>9715</v>
      </c>
      <c r="CT2041" s="8" t="s">
        <v>9716</v>
      </c>
    </row>
    <row r="2042" spans="97:98">
      <c r="CS2042" s="26" t="s">
        <v>9717</v>
      </c>
      <c r="CT2042" s="8" t="s">
        <v>9718</v>
      </c>
    </row>
    <row r="2043" spans="97:98">
      <c r="CS2043" s="26" t="s">
        <v>9719</v>
      </c>
      <c r="CT2043" s="8" t="s">
        <v>9720</v>
      </c>
    </row>
    <row r="2044" spans="97:98">
      <c r="CS2044" s="26" t="s">
        <v>9721</v>
      </c>
      <c r="CT2044" s="8" t="s">
        <v>9722</v>
      </c>
    </row>
    <row r="2045" spans="97:98">
      <c r="CS2045" s="26" t="s">
        <v>9723</v>
      </c>
      <c r="CT2045" s="8" t="s">
        <v>9724</v>
      </c>
    </row>
    <row r="2046" spans="97:98">
      <c r="CS2046" s="26" t="s">
        <v>9725</v>
      </c>
      <c r="CT2046" s="8" t="s">
        <v>9726</v>
      </c>
    </row>
    <row r="2047" spans="97:98">
      <c r="CS2047" s="26" t="s">
        <v>9727</v>
      </c>
      <c r="CT2047" s="8" t="s">
        <v>9728</v>
      </c>
    </row>
    <row r="2048" spans="97:98">
      <c r="CS2048" s="26" t="s">
        <v>9729</v>
      </c>
      <c r="CT2048" s="8" t="s">
        <v>9730</v>
      </c>
    </row>
    <row r="2049" spans="97:98">
      <c r="CS2049" s="26" t="s">
        <v>9731</v>
      </c>
      <c r="CT2049" s="8" t="s">
        <v>9732</v>
      </c>
    </row>
    <row r="2050" spans="97:98">
      <c r="CS2050" s="26" t="s">
        <v>9733</v>
      </c>
      <c r="CT2050" s="8" t="s">
        <v>9734</v>
      </c>
    </row>
    <row r="2051" spans="97:98">
      <c r="CS2051" s="26" t="s">
        <v>9735</v>
      </c>
      <c r="CT2051" s="8" t="s">
        <v>9736</v>
      </c>
    </row>
    <row r="2052" spans="97:98">
      <c r="CS2052" s="26" t="s">
        <v>9737</v>
      </c>
      <c r="CT2052" s="8" t="s">
        <v>9738</v>
      </c>
    </row>
    <row r="2053" spans="97:98">
      <c r="CS2053" s="26" t="s">
        <v>9739</v>
      </c>
      <c r="CT2053" s="8" t="s">
        <v>9740</v>
      </c>
    </row>
    <row r="2054" spans="97:98">
      <c r="CS2054" s="26" t="s">
        <v>9741</v>
      </c>
      <c r="CT2054" s="8" t="s">
        <v>9742</v>
      </c>
    </row>
    <row r="2055" spans="97:98">
      <c r="CS2055" s="26" t="s">
        <v>9743</v>
      </c>
      <c r="CT2055" s="8" t="s">
        <v>9744</v>
      </c>
    </row>
    <row r="2056" spans="97:98">
      <c r="CS2056" s="26" t="s">
        <v>9745</v>
      </c>
      <c r="CT2056" s="8" t="s">
        <v>9746</v>
      </c>
    </row>
    <row r="2057" spans="97:98">
      <c r="CS2057" s="26" t="s">
        <v>9747</v>
      </c>
      <c r="CT2057" s="8" t="s">
        <v>9748</v>
      </c>
    </row>
    <row r="2058" spans="97:98">
      <c r="CS2058" s="26" t="s">
        <v>9749</v>
      </c>
      <c r="CT2058" s="8" t="s">
        <v>9750</v>
      </c>
    </row>
    <row r="2059" spans="97:98">
      <c r="CS2059" s="26" t="s">
        <v>9751</v>
      </c>
      <c r="CT2059" s="8" t="s">
        <v>9752</v>
      </c>
    </row>
    <row r="2060" spans="97:98">
      <c r="CS2060" s="26" t="s">
        <v>9753</v>
      </c>
      <c r="CT2060" s="8" t="s">
        <v>9754</v>
      </c>
    </row>
    <row r="2061" spans="97:98">
      <c r="CS2061" s="26" t="s">
        <v>9755</v>
      </c>
      <c r="CT2061" s="8" t="s">
        <v>9756</v>
      </c>
    </row>
    <row r="2062" spans="97:98">
      <c r="CS2062" s="26" t="s">
        <v>9757</v>
      </c>
      <c r="CT2062" s="8" t="s">
        <v>9758</v>
      </c>
    </row>
    <row r="2063" spans="97:98">
      <c r="CS2063" s="26" t="s">
        <v>9759</v>
      </c>
      <c r="CT2063" s="8" t="s">
        <v>9760</v>
      </c>
    </row>
    <row r="2064" spans="97:98">
      <c r="CS2064" s="26" t="s">
        <v>9761</v>
      </c>
      <c r="CT2064" s="8" t="s">
        <v>9762</v>
      </c>
    </row>
    <row r="2065" spans="97:98">
      <c r="CS2065" s="26" t="s">
        <v>9763</v>
      </c>
      <c r="CT2065" s="8" t="s">
        <v>9764</v>
      </c>
    </row>
    <row r="2066" spans="97:98">
      <c r="CS2066" s="26" t="s">
        <v>9765</v>
      </c>
      <c r="CT2066" s="8" t="s">
        <v>9766</v>
      </c>
    </row>
    <row r="2067" spans="97:98">
      <c r="CS2067" s="26" t="s">
        <v>9767</v>
      </c>
      <c r="CT2067" s="8" t="s">
        <v>9768</v>
      </c>
    </row>
    <row r="2068" spans="97:98">
      <c r="CS2068" s="26" t="s">
        <v>9769</v>
      </c>
      <c r="CT2068" s="8" t="s">
        <v>9770</v>
      </c>
    </row>
    <row r="2069" spans="97:98">
      <c r="CS2069" s="26" t="s">
        <v>9771</v>
      </c>
      <c r="CT2069" s="8" t="s">
        <v>9772</v>
      </c>
    </row>
    <row r="2070" spans="97:98">
      <c r="CS2070" s="26" t="s">
        <v>9773</v>
      </c>
      <c r="CT2070" s="8" t="s">
        <v>9774</v>
      </c>
    </row>
    <row r="2071" spans="97:98">
      <c r="CS2071" s="26" t="s">
        <v>9775</v>
      </c>
      <c r="CT2071" s="8" t="s">
        <v>9776</v>
      </c>
    </row>
    <row r="2072" spans="97:98">
      <c r="CS2072" s="26" t="s">
        <v>9777</v>
      </c>
      <c r="CT2072" s="8" t="s">
        <v>9778</v>
      </c>
    </row>
    <row r="2073" spans="97:98">
      <c r="CS2073" s="26" t="s">
        <v>9779</v>
      </c>
      <c r="CT2073" s="8" t="s">
        <v>9780</v>
      </c>
    </row>
    <row r="2074" spans="97:98">
      <c r="CS2074" s="26" t="s">
        <v>9781</v>
      </c>
      <c r="CT2074" s="8" t="s">
        <v>9782</v>
      </c>
    </row>
    <row r="2075" spans="97:98">
      <c r="CS2075" s="26" t="s">
        <v>9783</v>
      </c>
      <c r="CT2075" s="8" t="s">
        <v>9784</v>
      </c>
    </row>
    <row r="2076" spans="97:98">
      <c r="CS2076" s="26" t="s">
        <v>9785</v>
      </c>
      <c r="CT2076" s="8" t="s">
        <v>9786</v>
      </c>
    </row>
    <row r="2077" spans="97:98">
      <c r="CS2077" s="26" t="s">
        <v>9787</v>
      </c>
      <c r="CT2077" s="8" t="s">
        <v>9788</v>
      </c>
    </row>
    <row r="2078" spans="97:98">
      <c r="CS2078" s="26" t="s">
        <v>9789</v>
      </c>
      <c r="CT2078" s="8" t="s">
        <v>9790</v>
      </c>
    </row>
    <row r="2079" spans="97:98">
      <c r="CS2079" s="26" t="s">
        <v>9791</v>
      </c>
      <c r="CT2079" s="8" t="s">
        <v>9792</v>
      </c>
    </row>
    <row r="2080" spans="97:98">
      <c r="CS2080" s="26" t="s">
        <v>9793</v>
      </c>
      <c r="CT2080" s="8" t="s">
        <v>9794</v>
      </c>
    </row>
    <row r="2081" spans="97:98">
      <c r="CS2081" s="26" t="s">
        <v>9795</v>
      </c>
      <c r="CT2081" s="8" t="s">
        <v>9796</v>
      </c>
    </row>
    <row r="2082" spans="97:98">
      <c r="CS2082" s="26" t="s">
        <v>9797</v>
      </c>
      <c r="CT2082" s="8" t="s">
        <v>9798</v>
      </c>
    </row>
    <row r="2083" spans="97:98">
      <c r="CS2083" s="26" t="s">
        <v>9799</v>
      </c>
      <c r="CT2083" s="8" t="s">
        <v>9800</v>
      </c>
    </row>
    <row r="2084" spans="97:98">
      <c r="CS2084" s="26" t="s">
        <v>9801</v>
      </c>
      <c r="CT2084" s="8" t="s">
        <v>9802</v>
      </c>
    </row>
    <row r="2085" spans="97:98">
      <c r="CS2085" s="26" t="s">
        <v>9803</v>
      </c>
      <c r="CT2085" s="8" t="s">
        <v>9804</v>
      </c>
    </row>
    <row r="2086" spans="97:98">
      <c r="CS2086" s="26" t="s">
        <v>9805</v>
      </c>
      <c r="CT2086" s="8" t="s">
        <v>9806</v>
      </c>
    </row>
    <row r="2087" spans="97:98">
      <c r="CS2087" s="26" t="s">
        <v>9807</v>
      </c>
      <c r="CT2087" s="8" t="s">
        <v>9808</v>
      </c>
    </row>
    <row r="2088" spans="97:98">
      <c r="CS2088" s="26" t="s">
        <v>9809</v>
      </c>
      <c r="CT2088" s="8" t="s">
        <v>9810</v>
      </c>
    </row>
    <row r="2089" spans="97:98">
      <c r="CS2089" s="26" t="s">
        <v>9811</v>
      </c>
      <c r="CT2089" s="8" t="s">
        <v>9812</v>
      </c>
    </row>
    <row r="2090" spans="97:98">
      <c r="CS2090" s="26" t="s">
        <v>9813</v>
      </c>
      <c r="CT2090" s="8" t="s">
        <v>9814</v>
      </c>
    </row>
    <row r="2091" spans="97:98">
      <c r="CS2091" s="26" t="s">
        <v>9815</v>
      </c>
      <c r="CT2091" s="8" t="s">
        <v>9816</v>
      </c>
    </row>
    <row r="2092" spans="97:98">
      <c r="CS2092" s="26" t="s">
        <v>9817</v>
      </c>
      <c r="CT2092" s="8" t="s">
        <v>9818</v>
      </c>
    </row>
    <row r="2093" spans="97:98">
      <c r="CS2093" s="26" t="s">
        <v>9819</v>
      </c>
      <c r="CT2093" s="8" t="s">
        <v>9820</v>
      </c>
    </row>
    <row r="2094" spans="97:98">
      <c r="CS2094" s="26" t="s">
        <v>9821</v>
      </c>
      <c r="CT2094" s="8" t="s">
        <v>9822</v>
      </c>
    </row>
    <row r="2095" spans="97:98">
      <c r="CS2095" s="26" t="s">
        <v>9823</v>
      </c>
      <c r="CT2095" s="8" t="s">
        <v>9824</v>
      </c>
    </row>
    <row r="2096" spans="97:98">
      <c r="CS2096" s="26" t="s">
        <v>9825</v>
      </c>
      <c r="CT2096" s="8" t="s">
        <v>9826</v>
      </c>
    </row>
    <row r="2097" spans="97:98">
      <c r="CS2097" s="26" t="s">
        <v>9827</v>
      </c>
      <c r="CT2097" s="8" t="s">
        <v>9828</v>
      </c>
    </row>
    <row r="2098" spans="97:98">
      <c r="CS2098" s="26" t="s">
        <v>9829</v>
      </c>
      <c r="CT2098" s="8" t="s">
        <v>9830</v>
      </c>
    </row>
    <row r="2099" spans="97:98">
      <c r="CS2099" s="26" t="s">
        <v>9831</v>
      </c>
      <c r="CT2099" s="8" t="s">
        <v>9832</v>
      </c>
    </row>
    <row r="2100" spans="97:98">
      <c r="CS2100" s="26" t="s">
        <v>9833</v>
      </c>
      <c r="CT2100" s="8" t="s">
        <v>9834</v>
      </c>
    </row>
    <row r="2101" spans="97:98">
      <c r="CS2101" s="26" t="s">
        <v>9835</v>
      </c>
      <c r="CT2101" s="8" t="s">
        <v>9836</v>
      </c>
    </row>
    <row r="2102" spans="97:98">
      <c r="CS2102" s="26" t="s">
        <v>9837</v>
      </c>
      <c r="CT2102" s="8" t="s">
        <v>9838</v>
      </c>
    </row>
    <row r="2103" spans="97:98">
      <c r="CS2103" s="26" t="s">
        <v>9839</v>
      </c>
      <c r="CT2103" s="8" t="s">
        <v>9840</v>
      </c>
    </row>
    <row r="2104" spans="97:98">
      <c r="CS2104" s="26" t="s">
        <v>9841</v>
      </c>
      <c r="CT2104" s="8" t="s">
        <v>9842</v>
      </c>
    </row>
    <row r="2105" spans="97:98">
      <c r="CS2105" s="26" t="s">
        <v>9843</v>
      </c>
      <c r="CT2105" s="8" t="s">
        <v>9844</v>
      </c>
    </row>
    <row r="2106" spans="97:98">
      <c r="CS2106" s="26" t="s">
        <v>9845</v>
      </c>
      <c r="CT2106" s="8" t="s">
        <v>9846</v>
      </c>
    </row>
    <row r="2107" spans="97:98">
      <c r="CS2107" s="26" t="s">
        <v>9847</v>
      </c>
      <c r="CT2107" s="8" t="s">
        <v>9848</v>
      </c>
    </row>
    <row r="2108" spans="97:98">
      <c r="CS2108" s="26" t="s">
        <v>9849</v>
      </c>
      <c r="CT2108" s="8" t="s">
        <v>9850</v>
      </c>
    </row>
    <row r="2109" spans="97:98">
      <c r="CS2109" s="26" t="s">
        <v>9851</v>
      </c>
      <c r="CT2109" s="8" t="s">
        <v>9852</v>
      </c>
    </row>
    <row r="2110" spans="97:98">
      <c r="CS2110" s="26" t="s">
        <v>9853</v>
      </c>
      <c r="CT2110" s="8" t="s">
        <v>9854</v>
      </c>
    </row>
    <row r="2111" spans="97:98">
      <c r="CS2111" s="26" t="s">
        <v>9855</v>
      </c>
      <c r="CT2111" s="8" t="s">
        <v>9856</v>
      </c>
    </row>
    <row r="2112" spans="97:98">
      <c r="CS2112" s="26" t="s">
        <v>9857</v>
      </c>
      <c r="CT2112" s="8" t="s">
        <v>9858</v>
      </c>
    </row>
    <row r="2113" spans="97:98">
      <c r="CS2113" s="26" t="s">
        <v>9859</v>
      </c>
      <c r="CT2113" s="8" t="s">
        <v>9860</v>
      </c>
    </row>
    <row r="2114" spans="97:98">
      <c r="CS2114" s="26" t="s">
        <v>9861</v>
      </c>
      <c r="CT2114" s="8" t="s">
        <v>9862</v>
      </c>
    </row>
    <row r="2115" spans="97:98">
      <c r="CS2115" s="26" t="s">
        <v>9863</v>
      </c>
      <c r="CT2115" s="8" t="s">
        <v>9864</v>
      </c>
    </row>
    <row r="2116" spans="97:98">
      <c r="CS2116" s="26" t="s">
        <v>9865</v>
      </c>
      <c r="CT2116" s="8" t="s">
        <v>9866</v>
      </c>
    </row>
    <row r="2117" spans="97:98">
      <c r="CS2117" s="26" t="s">
        <v>9867</v>
      </c>
      <c r="CT2117" s="8" t="s">
        <v>9868</v>
      </c>
    </row>
    <row r="2118" spans="97:98">
      <c r="CS2118" s="26" t="s">
        <v>9869</v>
      </c>
      <c r="CT2118" s="8" t="s">
        <v>9870</v>
      </c>
    </row>
    <row r="2119" spans="97:98">
      <c r="CS2119" s="26" t="s">
        <v>9871</v>
      </c>
      <c r="CT2119" s="8" t="s">
        <v>9872</v>
      </c>
    </row>
    <row r="2120" spans="97:98">
      <c r="CS2120" s="26" t="s">
        <v>9873</v>
      </c>
      <c r="CT2120" s="8" t="s">
        <v>9874</v>
      </c>
    </row>
    <row r="2121" spans="97:98">
      <c r="CS2121" s="26" t="s">
        <v>9875</v>
      </c>
      <c r="CT2121" s="8" t="s">
        <v>9876</v>
      </c>
    </row>
    <row r="2122" spans="97:98">
      <c r="CS2122" s="26" t="s">
        <v>9877</v>
      </c>
      <c r="CT2122" s="8" t="s">
        <v>9878</v>
      </c>
    </row>
    <row r="2123" spans="97:98">
      <c r="CS2123" s="26" t="s">
        <v>9879</v>
      </c>
      <c r="CT2123" s="8" t="s">
        <v>9880</v>
      </c>
    </row>
    <row r="2124" spans="97:98">
      <c r="CS2124" s="26" t="s">
        <v>9881</v>
      </c>
      <c r="CT2124" s="8" t="s">
        <v>9882</v>
      </c>
    </row>
    <row r="2125" spans="97:98">
      <c r="CS2125" s="26" t="s">
        <v>9883</v>
      </c>
      <c r="CT2125" s="8" t="s">
        <v>9884</v>
      </c>
    </row>
    <row r="2126" spans="97:98">
      <c r="CS2126" s="26" t="s">
        <v>9885</v>
      </c>
      <c r="CT2126" s="8" t="s">
        <v>9886</v>
      </c>
    </row>
    <row r="2127" spans="97:98">
      <c r="CS2127" s="26" t="s">
        <v>9887</v>
      </c>
      <c r="CT2127" s="8" t="s">
        <v>9888</v>
      </c>
    </row>
    <row r="2128" spans="97:98">
      <c r="CS2128" s="26" t="s">
        <v>9889</v>
      </c>
      <c r="CT2128" s="8" t="s">
        <v>9890</v>
      </c>
    </row>
    <row r="2129" spans="97:98">
      <c r="CS2129" s="26" t="s">
        <v>9891</v>
      </c>
      <c r="CT2129" s="8" t="s">
        <v>9892</v>
      </c>
    </row>
    <row r="2130" spans="97:98">
      <c r="CS2130" s="26" t="s">
        <v>9893</v>
      </c>
      <c r="CT2130" s="8" t="s">
        <v>9894</v>
      </c>
    </row>
    <row r="2131" spans="97:98">
      <c r="CS2131" s="26" t="s">
        <v>9895</v>
      </c>
      <c r="CT2131" s="8" t="s">
        <v>9896</v>
      </c>
    </row>
    <row r="2132" spans="97:98">
      <c r="CS2132" s="26" t="s">
        <v>9897</v>
      </c>
      <c r="CT2132" s="8" t="s">
        <v>9898</v>
      </c>
    </row>
    <row r="2133" spans="97:98">
      <c r="CS2133" s="26" t="s">
        <v>9899</v>
      </c>
      <c r="CT2133" s="8" t="s">
        <v>9900</v>
      </c>
    </row>
    <row r="2134" spans="97:98">
      <c r="CS2134" s="26" t="s">
        <v>9901</v>
      </c>
      <c r="CT2134" s="8" t="s">
        <v>9902</v>
      </c>
    </row>
    <row r="2135" spans="97:98">
      <c r="CS2135" s="26" t="s">
        <v>9903</v>
      </c>
      <c r="CT2135" s="8" t="s">
        <v>9904</v>
      </c>
    </row>
    <row r="2136" spans="97:98">
      <c r="CS2136" s="26" t="s">
        <v>9905</v>
      </c>
      <c r="CT2136" s="8" t="s">
        <v>9906</v>
      </c>
    </row>
    <row r="2137" spans="97:98">
      <c r="CS2137" s="26" t="s">
        <v>9907</v>
      </c>
      <c r="CT2137" s="8" t="s">
        <v>9908</v>
      </c>
    </row>
    <row r="2138" spans="97:98">
      <c r="CS2138" s="26" t="s">
        <v>9909</v>
      </c>
      <c r="CT2138" s="8" t="s">
        <v>9910</v>
      </c>
    </row>
    <row r="2139" spans="97:98">
      <c r="CS2139" s="26" t="s">
        <v>9911</v>
      </c>
      <c r="CT2139" s="8" t="s">
        <v>9912</v>
      </c>
    </row>
    <row r="2140" spans="97:98">
      <c r="CS2140" s="26" t="s">
        <v>9913</v>
      </c>
      <c r="CT2140" s="8" t="s">
        <v>9914</v>
      </c>
    </row>
    <row r="2141" spans="97:98">
      <c r="CS2141" s="26" t="s">
        <v>9915</v>
      </c>
      <c r="CT2141" s="8" t="s">
        <v>9916</v>
      </c>
    </row>
    <row r="2142" spans="97:98">
      <c r="CS2142" s="26" t="s">
        <v>9917</v>
      </c>
      <c r="CT2142" s="8" t="s">
        <v>9918</v>
      </c>
    </row>
    <row r="2143" spans="97:98">
      <c r="CS2143" s="26" t="s">
        <v>9919</v>
      </c>
      <c r="CT2143" s="8" t="s">
        <v>9920</v>
      </c>
    </row>
    <row r="2144" spans="97:98">
      <c r="CS2144" s="26" t="s">
        <v>9921</v>
      </c>
      <c r="CT2144" s="8" t="s">
        <v>9922</v>
      </c>
    </row>
    <row r="2145" spans="97:98">
      <c r="CS2145" s="26" t="s">
        <v>9923</v>
      </c>
      <c r="CT2145" s="8" t="s">
        <v>9924</v>
      </c>
    </row>
    <row r="2146" spans="97:98">
      <c r="CS2146" s="26" t="s">
        <v>9925</v>
      </c>
      <c r="CT2146" s="8" t="s">
        <v>9926</v>
      </c>
    </row>
    <row r="2147" spans="97:98">
      <c r="CS2147" s="26" t="s">
        <v>9927</v>
      </c>
      <c r="CT2147" s="8" t="s">
        <v>9928</v>
      </c>
    </row>
    <row r="2148" spans="97:98">
      <c r="CS2148" s="26" t="s">
        <v>9929</v>
      </c>
      <c r="CT2148" s="8" t="s">
        <v>9930</v>
      </c>
    </row>
    <row r="2149" spans="97:98">
      <c r="CS2149" s="26" t="s">
        <v>9931</v>
      </c>
      <c r="CT2149" s="8" t="s">
        <v>9932</v>
      </c>
    </row>
    <row r="2150" spans="97:98">
      <c r="CS2150" s="26" t="s">
        <v>9933</v>
      </c>
      <c r="CT2150" s="8" t="s">
        <v>9934</v>
      </c>
    </row>
    <row r="2151" spans="97:98">
      <c r="CS2151" s="26" t="s">
        <v>9935</v>
      </c>
      <c r="CT2151" s="8" t="s">
        <v>9936</v>
      </c>
    </row>
    <row r="2152" spans="97:98">
      <c r="CS2152" s="26" t="s">
        <v>9937</v>
      </c>
      <c r="CT2152" s="8" t="s">
        <v>9938</v>
      </c>
    </row>
    <row r="2153" spans="97:98">
      <c r="CS2153" s="26" t="s">
        <v>9939</v>
      </c>
      <c r="CT2153" s="8" t="s">
        <v>9940</v>
      </c>
    </row>
    <row r="2154" spans="97:98">
      <c r="CS2154" s="26" t="s">
        <v>9941</v>
      </c>
      <c r="CT2154" s="8" t="s">
        <v>9942</v>
      </c>
    </row>
    <row r="2155" spans="97:98">
      <c r="CS2155" s="26" t="s">
        <v>9943</v>
      </c>
      <c r="CT2155" s="8" t="s">
        <v>9944</v>
      </c>
    </row>
    <row r="2156" spans="97:98">
      <c r="CS2156" s="26" t="s">
        <v>9945</v>
      </c>
      <c r="CT2156" s="8" t="s">
        <v>9946</v>
      </c>
    </row>
    <row r="2157" spans="97:98">
      <c r="CS2157" s="26" t="s">
        <v>9947</v>
      </c>
      <c r="CT2157" s="8" t="s">
        <v>9948</v>
      </c>
    </row>
    <row r="2158" spans="97:98">
      <c r="CS2158" s="26" t="s">
        <v>9949</v>
      </c>
      <c r="CT2158" s="8" t="s">
        <v>9950</v>
      </c>
    </row>
    <row r="2159" spans="97:98">
      <c r="CS2159" s="26" t="s">
        <v>9951</v>
      </c>
      <c r="CT2159" s="8" t="s">
        <v>9952</v>
      </c>
    </row>
    <row r="2160" spans="97:98">
      <c r="CS2160" s="26" t="s">
        <v>9953</v>
      </c>
      <c r="CT2160" s="8" t="s">
        <v>9954</v>
      </c>
    </row>
    <row r="2161" spans="97:98">
      <c r="CS2161" s="26" t="s">
        <v>9955</v>
      </c>
      <c r="CT2161" s="8" t="s">
        <v>9956</v>
      </c>
    </row>
    <row r="2162" spans="97:98">
      <c r="CS2162" s="26" t="s">
        <v>9957</v>
      </c>
      <c r="CT2162" s="8" t="s">
        <v>9958</v>
      </c>
    </row>
    <row r="2163" spans="97:98">
      <c r="CS2163" s="26" t="s">
        <v>9959</v>
      </c>
      <c r="CT2163" s="8" t="s">
        <v>9960</v>
      </c>
    </row>
    <row r="2164" spans="97:98">
      <c r="CS2164" s="26" t="s">
        <v>9961</v>
      </c>
      <c r="CT2164" s="8" t="s">
        <v>9962</v>
      </c>
    </row>
    <row r="2165" spans="97:98">
      <c r="CS2165" s="26" t="s">
        <v>9963</v>
      </c>
      <c r="CT2165" s="8" t="s">
        <v>9964</v>
      </c>
    </row>
    <row r="2166" spans="97:98">
      <c r="CS2166" s="26" t="s">
        <v>9965</v>
      </c>
      <c r="CT2166" s="8" t="s">
        <v>9966</v>
      </c>
    </row>
    <row r="2167" spans="97:98">
      <c r="CS2167" s="26" t="s">
        <v>9967</v>
      </c>
      <c r="CT2167" s="8" t="s">
        <v>9968</v>
      </c>
    </row>
    <row r="2168" spans="97:98">
      <c r="CS2168" s="26" t="s">
        <v>9969</v>
      </c>
      <c r="CT2168" s="8" t="s">
        <v>9970</v>
      </c>
    </row>
    <row r="2169" spans="97:98">
      <c r="CS2169" s="26" t="s">
        <v>9971</v>
      </c>
      <c r="CT2169" s="8" t="s">
        <v>9972</v>
      </c>
    </row>
    <row r="2170" spans="97:98">
      <c r="CS2170" s="26" t="s">
        <v>9973</v>
      </c>
      <c r="CT2170" s="8" t="s">
        <v>9974</v>
      </c>
    </row>
    <row r="2171" spans="97:98">
      <c r="CS2171" s="26" t="s">
        <v>9975</v>
      </c>
      <c r="CT2171" s="8" t="s">
        <v>9976</v>
      </c>
    </row>
    <row r="2172" spans="97:98">
      <c r="CS2172" s="26" t="s">
        <v>9977</v>
      </c>
      <c r="CT2172" s="8" t="s">
        <v>9978</v>
      </c>
    </row>
    <row r="2173" spans="97:98">
      <c r="CS2173" s="26" t="s">
        <v>9979</v>
      </c>
      <c r="CT2173" s="8" t="s">
        <v>9980</v>
      </c>
    </row>
    <row r="2174" spans="97:98">
      <c r="CS2174" s="26" t="s">
        <v>9981</v>
      </c>
      <c r="CT2174" s="8" t="s">
        <v>9982</v>
      </c>
    </row>
    <row r="2175" spans="97:98">
      <c r="CS2175" s="26" t="s">
        <v>9983</v>
      </c>
      <c r="CT2175" s="8" t="s">
        <v>9984</v>
      </c>
    </row>
    <row r="2176" spans="97:98">
      <c r="CS2176" s="26" t="s">
        <v>9985</v>
      </c>
      <c r="CT2176" s="8" t="s">
        <v>9986</v>
      </c>
    </row>
    <row r="2177" spans="97:98">
      <c r="CS2177" s="26" t="s">
        <v>9987</v>
      </c>
      <c r="CT2177" s="8" t="s">
        <v>9988</v>
      </c>
    </row>
    <row r="2178" spans="97:98">
      <c r="CS2178" s="26" t="s">
        <v>9989</v>
      </c>
      <c r="CT2178" s="8" t="s">
        <v>9990</v>
      </c>
    </row>
    <row r="2179" spans="97:98">
      <c r="CS2179" s="26" t="s">
        <v>9991</v>
      </c>
      <c r="CT2179" s="8" t="s">
        <v>9992</v>
      </c>
    </row>
    <row r="2180" spans="97:98">
      <c r="CS2180" s="26" t="s">
        <v>9993</v>
      </c>
      <c r="CT2180" s="8" t="s">
        <v>9994</v>
      </c>
    </row>
    <row r="2181" spans="97:98">
      <c r="CS2181" s="26" t="s">
        <v>9995</v>
      </c>
      <c r="CT2181" s="8" t="s">
        <v>9996</v>
      </c>
    </row>
    <row r="2182" spans="97:98">
      <c r="CS2182" s="26" t="s">
        <v>9997</v>
      </c>
      <c r="CT2182" s="8" t="s">
        <v>9998</v>
      </c>
    </row>
    <row r="2183" spans="97:98">
      <c r="CS2183" s="26" t="s">
        <v>9999</v>
      </c>
      <c r="CT2183" s="8" t="s">
        <v>10000</v>
      </c>
    </row>
    <row r="2184" spans="97:98">
      <c r="CS2184" s="26" t="s">
        <v>10001</v>
      </c>
      <c r="CT2184" s="8" t="s">
        <v>10002</v>
      </c>
    </row>
    <row r="2185" spans="97:98">
      <c r="CS2185" s="26" t="s">
        <v>10003</v>
      </c>
      <c r="CT2185" s="8" t="s">
        <v>10004</v>
      </c>
    </row>
    <row r="2186" spans="97:98">
      <c r="CS2186" s="26" t="s">
        <v>10005</v>
      </c>
      <c r="CT2186" s="8" t="s">
        <v>10006</v>
      </c>
    </row>
    <row r="2187" spans="97:98">
      <c r="CS2187" s="26" t="s">
        <v>10007</v>
      </c>
      <c r="CT2187" s="8" t="s">
        <v>10008</v>
      </c>
    </row>
    <row r="2188" spans="97:98">
      <c r="CS2188" s="26" t="s">
        <v>10009</v>
      </c>
      <c r="CT2188" s="8" t="s">
        <v>10010</v>
      </c>
    </row>
    <row r="2189" spans="97:98">
      <c r="CS2189" s="26" t="s">
        <v>10011</v>
      </c>
      <c r="CT2189" s="8" t="s">
        <v>10012</v>
      </c>
    </row>
    <row r="2190" spans="97:98">
      <c r="CS2190" s="26" t="s">
        <v>10013</v>
      </c>
      <c r="CT2190" s="8" t="s">
        <v>10014</v>
      </c>
    </row>
    <row r="2191" spans="97:98">
      <c r="CS2191" s="26" t="s">
        <v>10015</v>
      </c>
      <c r="CT2191" s="8" t="s">
        <v>10016</v>
      </c>
    </row>
    <row r="2192" spans="97:98">
      <c r="CS2192" s="26" t="s">
        <v>10017</v>
      </c>
      <c r="CT2192" s="8" t="s">
        <v>10018</v>
      </c>
    </row>
    <row r="2193" spans="97:98">
      <c r="CS2193" s="26" t="s">
        <v>10019</v>
      </c>
      <c r="CT2193" s="8" t="s">
        <v>10020</v>
      </c>
    </row>
    <row r="2194" spans="97:98">
      <c r="CS2194" s="26" t="s">
        <v>10021</v>
      </c>
      <c r="CT2194" s="8" t="s">
        <v>10022</v>
      </c>
    </row>
    <row r="2195" spans="97:98">
      <c r="CS2195" s="26" t="s">
        <v>10023</v>
      </c>
      <c r="CT2195" s="8" t="s">
        <v>10024</v>
      </c>
    </row>
    <row r="2196" spans="97:98">
      <c r="CS2196" s="26" t="s">
        <v>10025</v>
      </c>
      <c r="CT2196" s="8" t="s">
        <v>10026</v>
      </c>
    </row>
    <row r="2197" spans="97:98">
      <c r="CS2197" s="26" t="s">
        <v>10027</v>
      </c>
      <c r="CT2197" s="8" t="s">
        <v>10028</v>
      </c>
    </row>
    <row r="2198" spans="97:98">
      <c r="CS2198" s="26" t="s">
        <v>10029</v>
      </c>
      <c r="CT2198" s="8" t="s">
        <v>10030</v>
      </c>
    </row>
    <row r="2199" spans="97:98">
      <c r="CS2199" s="26" t="s">
        <v>10031</v>
      </c>
      <c r="CT2199" s="8" t="s">
        <v>10032</v>
      </c>
    </row>
    <row r="2200" spans="97:98">
      <c r="CS2200" s="26" t="s">
        <v>10033</v>
      </c>
      <c r="CT2200" s="8" t="s">
        <v>10034</v>
      </c>
    </row>
    <row r="2201" spans="97:98">
      <c r="CS2201" s="26" t="s">
        <v>10035</v>
      </c>
      <c r="CT2201" s="8" t="s">
        <v>10036</v>
      </c>
    </row>
    <row r="2202" spans="97:98">
      <c r="CS2202" s="26" t="s">
        <v>10037</v>
      </c>
      <c r="CT2202" s="8" t="s">
        <v>10038</v>
      </c>
    </row>
    <row r="2203" spans="97:98">
      <c r="CS2203" s="26" t="s">
        <v>10039</v>
      </c>
      <c r="CT2203" s="8" t="s">
        <v>10040</v>
      </c>
    </row>
    <row r="2204" spans="97:98">
      <c r="CS2204" s="26" t="s">
        <v>10041</v>
      </c>
      <c r="CT2204" s="8" t="s">
        <v>10042</v>
      </c>
    </row>
    <row r="2205" spans="97:98">
      <c r="CS2205" s="26" t="s">
        <v>10043</v>
      </c>
      <c r="CT2205" s="8" t="s">
        <v>10044</v>
      </c>
    </row>
    <row r="2206" spans="97:98">
      <c r="CS2206" s="26" t="s">
        <v>10045</v>
      </c>
      <c r="CT2206" s="8" t="s">
        <v>10046</v>
      </c>
    </row>
    <row r="2207" spans="97:98">
      <c r="CS2207" s="26" t="s">
        <v>10047</v>
      </c>
      <c r="CT2207" s="8" t="s">
        <v>10048</v>
      </c>
    </row>
    <row r="2208" spans="97:98">
      <c r="CS2208" s="26" t="s">
        <v>10049</v>
      </c>
      <c r="CT2208" s="8" t="s">
        <v>10050</v>
      </c>
    </row>
    <row r="2209" spans="97:98">
      <c r="CS2209" s="26" t="s">
        <v>10051</v>
      </c>
      <c r="CT2209" s="8" t="s">
        <v>10052</v>
      </c>
    </row>
    <row r="2210" spans="97:98">
      <c r="CS2210" s="26" t="s">
        <v>10053</v>
      </c>
      <c r="CT2210" s="8" t="s">
        <v>10054</v>
      </c>
    </row>
    <row r="2211" spans="97:98">
      <c r="CS2211" s="26" t="s">
        <v>10055</v>
      </c>
      <c r="CT2211" s="8" t="s">
        <v>10056</v>
      </c>
    </row>
    <row r="2212" spans="97:98">
      <c r="CS2212" s="26" t="s">
        <v>10057</v>
      </c>
      <c r="CT2212" s="8" t="s">
        <v>10058</v>
      </c>
    </row>
    <row r="2213" spans="97:98">
      <c r="CS2213" s="26" t="s">
        <v>10059</v>
      </c>
      <c r="CT2213" s="8" t="s">
        <v>10060</v>
      </c>
    </row>
    <row r="2214" spans="97:98">
      <c r="CS2214" s="26" t="s">
        <v>10061</v>
      </c>
      <c r="CT2214" s="8" t="s">
        <v>10062</v>
      </c>
    </row>
    <row r="2215" spans="97:98">
      <c r="CS2215" s="26" t="s">
        <v>10063</v>
      </c>
      <c r="CT2215" s="8" t="s">
        <v>10064</v>
      </c>
    </row>
    <row r="2216" spans="97:98">
      <c r="CS2216" s="26" t="s">
        <v>10065</v>
      </c>
      <c r="CT2216" s="8" t="s">
        <v>10066</v>
      </c>
    </row>
    <row r="2217" spans="97:98">
      <c r="CS2217" s="26" t="s">
        <v>10067</v>
      </c>
      <c r="CT2217" s="8" t="s">
        <v>10068</v>
      </c>
    </row>
    <row r="2218" spans="97:98">
      <c r="CS2218" s="26" t="s">
        <v>10069</v>
      </c>
      <c r="CT2218" s="8" t="s">
        <v>10070</v>
      </c>
    </row>
    <row r="2219" spans="97:98">
      <c r="CS2219" s="26" t="s">
        <v>10071</v>
      </c>
      <c r="CT2219" s="8" t="s">
        <v>10072</v>
      </c>
    </row>
    <row r="2220" spans="97:98">
      <c r="CS2220" s="26" t="s">
        <v>10073</v>
      </c>
      <c r="CT2220" s="8" t="s">
        <v>10074</v>
      </c>
    </row>
    <row r="2221" spans="97:98">
      <c r="CS2221" s="26" t="s">
        <v>10075</v>
      </c>
      <c r="CT2221" s="8" t="s">
        <v>10076</v>
      </c>
    </row>
    <row r="2222" spans="97:98">
      <c r="CS2222" s="26" t="s">
        <v>10077</v>
      </c>
      <c r="CT2222" s="8" t="s">
        <v>10078</v>
      </c>
    </row>
    <row r="2223" spans="97:98">
      <c r="CS2223" s="26" t="s">
        <v>10079</v>
      </c>
      <c r="CT2223" s="8" t="s">
        <v>10080</v>
      </c>
    </row>
    <row r="2224" spans="97:98">
      <c r="CS2224" s="26" t="s">
        <v>10081</v>
      </c>
      <c r="CT2224" s="8" t="s">
        <v>10082</v>
      </c>
    </row>
    <row r="2225" spans="97:98">
      <c r="CS2225" s="26" t="s">
        <v>10083</v>
      </c>
      <c r="CT2225" s="8" t="s">
        <v>10084</v>
      </c>
    </row>
    <row r="2226" spans="97:98">
      <c r="CS2226" s="26" t="s">
        <v>10085</v>
      </c>
      <c r="CT2226" s="8" t="s">
        <v>10086</v>
      </c>
    </row>
    <row r="2227" spans="97:98">
      <c r="CS2227" s="26" t="s">
        <v>10087</v>
      </c>
      <c r="CT2227" s="8" t="s">
        <v>10088</v>
      </c>
    </row>
    <row r="2228" spans="97:98">
      <c r="CS2228" s="26" t="s">
        <v>10089</v>
      </c>
      <c r="CT2228" s="8" t="s">
        <v>10090</v>
      </c>
    </row>
    <row r="2229" spans="97:98">
      <c r="CS2229" s="26" t="s">
        <v>10091</v>
      </c>
      <c r="CT2229" s="8" t="s">
        <v>10092</v>
      </c>
    </row>
    <row r="2230" spans="97:98">
      <c r="CS2230" s="26" t="s">
        <v>10093</v>
      </c>
      <c r="CT2230" s="8" t="s">
        <v>10094</v>
      </c>
    </row>
    <row r="2231" spans="97:98">
      <c r="CS2231" s="26" t="s">
        <v>10095</v>
      </c>
      <c r="CT2231" s="8" t="s">
        <v>10096</v>
      </c>
    </row>
    <row r="2232" spans="97:98">
      <c r="CS2232" s="26" t="s">
        <v>10097</v>
      </c>
      <c r="CT2232" s="8" t="s">
        <v>10098</v>
      </c>
    </row>
    <row r="2233" spans="97:98">
      <c r="CS2233" s="26" t="s">
        <v>10099</v>
      </c>
      <c r="CT2233" s="8" t="s">
        <v>10100</v>
      </c>
    </row>
    <row r="2234" spans="97:98">
      <c r="CS2234" s="26" t="s">
        <v>10101</v>
      </c>
      <c r="CT2234" s="8" t="s">
        <v>10102</v>
      </c>
    </row>
    <row r="2235" spans="97:98">
      <c r="CS2235" s="26" t="s">
        <v>10103</v>
      </c>
      <c r="CT2235" s="8" t="s">
        <v>10104</v>
      </c>
    </row>
    <row r="2236" spans="97:98">
      <c r="CS2236" s="26" t="s">
        <v>10105</v>
      </c>
      <c r="CT2236" s="8" t="s">
        <v>10106</v>
      </c>
    </row>
    <row r="2237" spans="97:98">
      <c r="CS2237" s="26" t="s">
        <v>10107</v>
      </c>
      <c r="CT2237" s="8" t="s">
        <v>10108</v>
      </c>
    </row>
    <row r="2238" spans="97:98">
      <c r="CS2238" s="26" t="s">
        <v>10109</v>
      </c>
      <c r="CT2238" s="8" t="s">
        <v>10110</v>
      </c>
    </row>
    <row r="2239" spans="97:98">
      <c r="CS2239" s="26" t="s">
        <v>10111</v>
      </c>
      <c r="CT2239" s="8" t="s">
        <v>10112</v>
      </c>
    </row>
    <row r="2240" spans="97:98">
      <c r="CS2240" s="26" t="s">
        <v>10113</v>
      </c>
      <c r="CT2240" s="8" t="s">
        <v>10114</v>
      </c>
    </row>
    <row r="2241" spans="97:98">
      <c r="CS2241" s="26" t="s">
        <v>10115</v>
      </c>
      <c r="CT2241" s="8" t="s">
        <v>10116</v>
      </c>
    </row>
    <row r="2242" spans="97:98">
      <c r="CS2242" s="26" t="s">
        <v>10117</v>
      </c>
      <c r="CT2242" s="8" t="s">
        <v>10118</v>
      </c>
    </row>
    <row r="2243" spans="97:98">
      <c r="CS2243" s="26" t="s">
        <v>10119</v>
      </c>
      <c r="CT2243" s="8" t="s">
        <v>10120</v>
      </c>
    </row>
    <row r="2244" spans="97:98">
      <c r="CS2244" s="26" t="s">
        <v>10121</v>
      </c>
      <c r="CT2244" s="8" t="s">
        <v>10122</v>
      </c>
    </row>
    <row r="2245" spans="97:98">
      <c r="CS2245" s="26" t="s">
        <v>10123</v>
      </c>
      <c r="CT2245" s="8" t="s">
        <v>10124</v>
      </c>
    </row>
    <row r="2246" spans="97:98">
      <c r="CS2246" s="26" t="s">
        <v>10125</v>
      </c>
      <c r="CT2246" s="8" t="s">
        <v>10126</v>
      </c>
    </row>
    <row r="2247" spans="97:98">
      <c r="CS2247" s="26" t="s">
        <v>10127</v>
      </c>
      <c r="CT2247" s="8" t="s">
        <v>10128</v>
      </c>
    </row>
    <row r="2248" spans="97:98">
      <c r="CS2248" s="26" t="s">
        <v>10129</v>
      </c>
      <c r="CT2248" s="8" t="s">
        <v>10130</v>
      </c>
    </row>
    <row r="2249" spans="97:98">
      <c r="CS2249" s="26" t="s">
        <v>10131</v>
      </c>
      <c r="CT2249" s="8" t="s">
        <v>10132</v>
      </c>
    </row>
    <row r="2250" spans="97:98">
      <c r="CS2250" s="26" t="s">
        <v>10133</v>
      </c>
      <c r="CT2250" s="8" t="s">
        <v>10134</v>
      </c>
    </row>
    <row r="2251" spans="97:98">
      <c r="CS2251" s="26" t="s">
        <v>10135</v>
      </c>
      <c r="CT2251" s="8" t="s">
        <v>10136</v>
      </c>
    </row>
    <row r="2252" spans="97:98">
      <c r="CS2252" s="26" t="s">
        <v>10137</v>
      </c>
      <c r="CT2252" s="8" t="s">
        <v>10138</v>
      </c>
    </row>
    <row r="2253" spans="97:98">
      <c r="CS2253" s="26" t="s">
        <v>10139</v>
      </c>
      <c r="CT2253" s="8" t="s">
        <v>10140</v>
      </c>
    </row>
    <row r="2254" spans="97:98">
      <c r="CS2254" s="26" t="s">
        <v>10141</v>
      </c>
      <c r="CT2254" s="8" t="s">
        <v>10142</v>
      </c>
    </row>
    <row r="2255" spans="97:98">
      <c r="CS2255" s="26" t="s">
        <v>10143</v>
      </c>
      <c r="CT2255" s="8" t="s">
        <v>10144</v>
      </c>
    </row>
    <row r="2256" spans="97:98">
      <c r="CS2256" s="26" t="s">
        <v>10145</v>
      </c>
      <c r="CT2256" s="8" t="s">
        <v>10146</v>
      </c>
    </row>
    <row r="2257" spans="97:98">
      <c r="CS2257" s="26" t="s">
        <v>10147</v>
      </c>
      <c r="CT2257" s="8" t="s">
        <v>10148</v>
      </c>
    </row>
    <row r="2258" spans="97:98">
      <c r="CS2258" s="26" t="s">
        <v>10149</v>
      </c>
      <c r="CT2258" s="8" t="s">
        <v>10150</v>
      </c>
    </row>
    <row r="2259" spans="97:98">
      <c r="CS2259" s="26" t="s">
        <v>10151</v>
      </c>
      <c r="CT2259" s="8" t="s">
        <v>10152</v>
      </c>
    </row>
    <row r="2260" spans="97:98">
      <c r="CS2260" s="26" t="s">
        <v>10153</v>
      </c>
      <c r="CT2260" s="8" t="s">
        <v>10154</v>
      </c>
    </row>
    <row r="2261" spans="97:98">
      <c r="CS2261" s="26" t="s">
        <v>10155</v>
      </c>
      <c r="CT2261" s="8" t="s">
        <v>10156</v>
      </c>
    </row>
    <row r="2262" spans="97:98">
      <c r="CS2262" s="26" t="s">
        <v>10157</v>
      </c>
      <c r="CT2262" s="8" t="s">
        <v>10158</v>
      </c>
    </row>
    <row r="2263" spans="97:98">
      <c r="CS2263" s="26" t="s">
        <v>10159</v>
      </c>
      <c r="CT2263" s="8" t="s">
        <v>10160</v>
      </c>
    </row>
    <row r="2264" spans="97:98">
      <c r="CS2264" s="26" t="s">
        <v>10161</v>
      </c>
      <c r="CT2264" s="8" t="s">
        <v>10162</v>
      </c>
    </row>
    <row r="2265" spans="97:98">
      <c r="CS2265" s="26" t="s">
        <v>10163</v>
      </c>
      <c r="CT2265" s="8" t="s">
        <v>10164</v>
      </c>
    </row>
    <row r="2266" spans="97:98">
      <c r="CS2266" s="26" t="s">
        <v>10165</v>
      </c>
      <c r="CT2266" s="8" t="s">
        <v>10166</v>
      </c>
    </row>
    <row r="2267" spans="97:98">
      <c r="CS2267" s="26" t="s">
        <v>10167</v>
      </c>
      <c r="CT2267" s="8" t="s">
        <v>10168</v>
      </c>
    </row>
    <row r="2268" spans="97:98">
      <c r="CS2268" s="26" t="s">
        <v>10169</v>
      </c>
      <c r="CT2268" s="8" t="s">
        <v>10170</v>
      </c>
    </row>
    <row r="2269" spans="97:98">
      <c r="CS2269" s="26" t="s">
        <v>10171</v>
      </c>
      <c r="CT2269" s="8" t="s">
        <v>10172</v>
      </c>
    </row>
    <row r="2270" spans="97:98">
      <c r="CS2270" s="26" t="s">
        <v>10173</v>
      </c>
      <c r="CT2270" s="8" t="s">
        <v>10174</v>
      </c>
    </row>
    <row r="2271" spans="97:98">
      <c r="CS2271" s="26" t="s">
        <v>10175</v>
      </c>
      <c r="CT2271" s="8" t="s">
        <v>10176</v>
      </c>
    </row>
    <row r="2272" spans="97:98">
      <c r="CS2272" s="26" t="s">
        <v>10177</v>
      </c>
      <c r="CT2272" s="8" t="s">
        <v>10178</v>
      </c>
    </row>
    <row r="2273" spans="97:98">
      <c r="CS2273" s="26" t="s">
        <v>10179</v>
      </c>
      <c r="CT2273" s="8" t="s">
        <v>10180</v>
      </c>
    </row>
    <row r="2274" spans="97:98">
      <c r="CS2274" s="26" t="s">
        <v>10181</v>
      </c>
      <c r="CT2274" s="8" t="s">
        <v>10182</v>
      </c>
    </row>
    <row r="2275" spans="97:98">
      <c r="CS2275" s="26" t="s">
        <v>10183</v>
      </c>
      <c r="CT2275" s="8" t="s">
        <v>10184</v>
      </c>
    </row>
    <row r="2276" spans="97:98">
      <c r="CS2276" s="26" t="s">
        <v>10185</v>
      </c>
      <c r="CT2276" s="8" t="s">
        <v>10186</v>
      </c>
    </row>
    <row r="2277" spans="97:98">
      <c r="CS2277" s="26" t="s">
        <v>10187</v>
      </c>
      <c r="CT2277" s="8" t="s">
        <v>10188</v>
      </c>
    </row>
    <row r="2278" spans="97:98">
      <c r="CS2278" s="26" t="s">
        <v>10189</v>
      </c>
      <c r="CT2278" s="8" t="s">
        <v>10190</v>
      </c>
    </row>
    <row r="2279" spans="97:98">
      <c r="CS2279" s="26" t="s">
        <v>10191</v>
      </c>
      <c r="CT2279" s="8" t="s">
        <v>10192</v>
      </c>
    </row>
    <row r="2280" spans="97:98">
      <c r="CS2280" s="26" t="s">
        <v>10193</v>
      </c>
      <c r="CT2280" s="8" t="s">
        <v>10194</v>
      </c>
    </row>
    <row r="2281" spans="97:98">
      <c r="CS2281" s="26" t="s">
        <v>10195</v>
      </c>
      <c r="CT2281" s="8" t="s">
        <v>10196</v>
      </c>
    </row>
    <row r="2282" spans="97:98">
      <c r="CS2282" s="26" t="s">
        <v>10197</v>
      </c>
      <c r="CT2282" s="8" t="s">
        <v>10198</v>
      </c>
    </row>
    <row r="2283" spans="97:98">
      <c r="CS2283" s="26" t="s">
        <v>10199</v>
      </c>
      <c r="CT2283" s="8" t="s">
        <v>10200</v>
      </c>
    </row>
    <row r="2284" spans="97:98">
      <c r="CS2284" s="26" t="s">
        <v>10201</v>
      </c>
      <c r="CT2284" s="8" t="s">
        <v>10202</v>
      </c>
    </row>
    <row r="2285" spans="97:98">
      <c r="CS2285" s="26" t="s">
        <v>10203</v>
      </c>
      <c r="CT2285" s="8" t="s">
        <v>10204</v>
      </c>
    </row>
    <row r="2286" spans="97:98">
      <c r="CS2286" s="26" t="s">
        <v>10205</v>
      </c>
      <c r="CT2286" s="8" t="s">
        <v>10206</v>
      </c>
    </row>
    <row r="2287" spans="97:98">
      <c r="CS2287" s="26" t="s">
        <v>10207</v>
      </c>
      <c r="CT2287" s="8" t="s">
        <v>10208</v>
      </c>
    </row>
    <row r="2288" spans="97:98">
      <c r="CS2288" s="26" t="s">
        <v>10209</v>
      </c>
      <c r="CT2288" s="8" t="s">
        <v>10210</v>
      </c>
    </row>
    <row r="2289" spans="97:98">
      <c r="CS2289" s="26" t="s">
        <v>10211</v>
      </c>
      <c r="CT2289" s="8" t="s">
        <v>10212</v>
      </c>
    </row>
    <row r="2290" spans="97:98">
      <c r="CS2290" s="26" t="s">
        <v>10213</v>
      </c>
      <c r="CT2290" s="8" t="s">
        <v>10214</v>
      </c>
    </row>
    <row r="2291" spans="97:98">
      <c r="CS2291" s="26" t="s">
        <v>10215</v>
      </c>
      <c r="CT2291" s="8" t="s">
        <v>10216</v>
      </c>
    </row>
    <row r="2292" spans="97:98">
      <c r="CS2292" s="26" t="s">
        <v>10217</v>
      </c>
      <c r="CT2292" s="8" t="s">
        <v>10218</v>
      </c>
    </row>
    <row r="2293" spans="97:98">
      <c r="CS2293" s="26" t="s">
        <v>10219</v>
      </c>
      <c r="CT2293" s="8" t="s">
        <v>10220</v>
      </c>
    </row>
    <row r="2294" spans="97:98">
      <c r="CS2294" s="26" t="s">
        <v>10221</v>
      </c>
      <c r="CT2294" s="8" t="s">
        <v>10222</v>
      </c>
    </row>
    <row r="2295" spans="97:98">
      <c r="CS2295" s="26" t="s">
        <v>10223</v>
      </c>
      <c r="CT2295" s="8" t="s">
        <v>10224</v>
      </c>
    </row>
    <row r="2296" spans="97:98">
      <c r="CS2296" s="26" t="s">
        <v>10225</v>
      </c>
      <c r="CT2296" s="8" t="s">
        <v>10226</v>
      </c>
    </row>
    <row r="2297" spans="97:98">
      <c r="CS2297" s="26" t="s">
        <v>10227</v>
      </c>
      <c r="CT2297" s="8" t="s">
        <v>10228</v>
      </c>
    </row>
    <row r="2298" spans="97:98">
      <c r="CS2298" s="26" t="s">
        <v>10229</v>
      </c>
      <c r="CT2298" s="8" t="s">
        <v>10230</v>
      </c>
    </row>
    <row r="2299" spans="97:98">
      <c r="CS2299" s="26" t="s">
        <v>10231</v>
      </c>
      <c r="CT2299" s="8" t="s">
        <v>10232</v>
      </c>
    </row>
    <row r="2300" spans="97:98">
      <c r="CS2300" s="26" t="s">
        <v>10233</v>
      </c>
      <c r="CT2300" s="8" t="s">
        <v>10234</v>
      </c>
    </row>
    <row r="2301" spans="97:98">
      <c r="CS2301" s="26" t="s">
        <v>10235</v>
      </c>
      <c r="CT2301" s="8" t="s">
        <v>10236</v>
      </c>
    </row>
    <row r="2302" spans="97:98">
      <c r="CS2302" s="26" t="s">
        <v>10237</v>
      </c>
      <c r="CT2302" s="8" t="s">
        <v>10238</v>
      </c>
    </row>
    <row r="2303" spans="97:98">
      <c r="CS2303" s="26" t="s">
        <v>10239</v>
      </c>
      <c r="CT2303" s="8" t="s">
        <v>10240</v>
      </c>
    </row>
    <row r="2304" spans="97:98">
      <c r="CS2304" s="26" t="s">
        <v>10241</v>
      </c>
      <c r="CT2304" s="8" t="s">
        <v>10242</v>
      </c>
    </row>
    <row r="2305" spans="97:98">
      <c r="CS2305" s="26" t="s">
        <v>10243</v>
      </c>
      <c r="CT2305" s="8" t="s">
        <v>10244</v>
      </c>
    </row>
    <row r="2306" spans="97:98">
      <c r="CS2306" s="26" t="s">
        <v>10245</v>
      </c>
      <c r="CT2306" s="8" t="s">
        <v>10246</v>
      </c>
    </row>
    <row r="2307" spans="97:98">
      <c r="CS2307" s="26" t="s">
        <v>10247</v>
      </c>
      <c r="CT2307" s="8" t="s">
        <v>10248</v>
      </c>
    </row>
    <row r="2308" spans="97:98">
      <c r="CS2308" s="26" t="s">
        <v>10249</v>
      </c>
      <c r="CT2308" s="8" t="s">
        <v>10250</v>
      </c>
    </row>
    <row r="2309" spans="97:98">
      <c r="CS2309" s="26" t="s">
        <v>10251</v>
      </c>
      <c r="CT2309" s="8" t="s">
        <v>10252</v>
      </c>
    </row>
    <row r="2310" spans="97:98">
      <c r="CS2310" s="26" t="s">
        <v>10253</v>
      </c>
      <c r="CT2310" s="8" t="s">
        <v>10254</v>
      </c>
    </row>
    <row r="2311" spans="97:98">
      <c r="CS2311" s="26" t="s">
        <v>10255</v>
      </c>
      <c r="CT2311" s="8" t="s">
        <v>10256</v>
      </c>
    </row>
    <row r="2312" spans="97:98">
      <c r="CS2312" s="26" t="s">
        <v>10257</v>
      </c>
      <c r="CT2312" s="8" t="s">
        <v>10258</v>
      </c>
    </row>
    <row r="2313" spans="97:98">
      <c r="CS2313" s="26" t="s">
        <v>10259</v>
      </c>
      <c r="CT2313" s="8" t="s">
        <v>10260</v>
      </c>
    </row>
    <row r="2314" spans="97:98">
      <c r="CS2314" s="26" t="s">
        <v>10261</v>
      </c>
      <c r="CT2314" s="8" t="s">
        <v>10262</v>
      </c>
    </row>
    <row r="2315" spans="97:98">
      <c r="CS2315" s="26" t="s">
        <v>10263</v>
      </c>
      <c r="CT2315" s="8" t="s">
        <v>10264</v>
      </c>
    </row>
    <row r="2316" spans="97:98">
      <c r="CS2316" s="26" t="s">
        <v>10265</v>
      </c>
      <c r="CT2316" s="8" t="s">
        <v>10266</v>
      </c>
    </row>
    <row r="2317" spans="97:98">
      <c r="CS2317" s="26" t="s">
        <v>10267</v>
      </c>
      <c r="CT2317" s="8" t="s">
        <v>10268</v>
      </c>
    </row>
    <row r="2318" spans="97:98">
      <c r="CS2318" s="26" t="s">
        <v>10269</v>
      </c>
      <c r="CT2318" s="8" t="s">
        <v>10270</v>
      </c>
    </row>
    <row r="2319" spans="97:98">
      <c r="CS2319" s="26" t="s">
        <v>10271</v>
      </c>
      <c r="CT2319" s="8" t="s">
        <v>10272</v>
      </c>
    </row>
    <row r="2320" spans="97:98">
      <c r="CS2320" s="26" t="s">
        <v>10273</v>
      </c>
      <c r="CT2320" s="8" t="s">
        <v>10274</v>
      </c>
    </row>
    <row r="2321" spans="97:98">
      <c r="CS2321" s="26" t="s">
        <v>10275</v>
      </c>
      <c r="CT2321" s="8" t="s">
        <v>10276</v>
      </c>
    </row>
    <row r="2322" spans="97:98">
      <c r="CS2322" s="26" t="s">
        <v>10277</v>
      </c>
      <c r="CT2322" s="8" t="s">
        <v>10278</v>
      </c>
    </row>
    <row r="2323" spans="97:98">
      <c r="CS2323" s="26" t="s">
        <v>10279</v>
      </c>
      <c r="CT2323" s="8" t="s">
        <v>10280</v>
      </c>
    </row>
    <row r="2324" spans="97:98">
      <c r="CS2324" s="26" t="s">
        <v>10281</v>
      </c>
      <c r="CT2324" s="8" t="s">
        <v>10282</v>
      </c>
    </row>
    <row r="2325" spans="97:98">
      <c r="CS2325" s="26" t="s">
        <v>10283</v>
      </c>
      <c r="CT2325" s="8" t="s">
        <v>10284</v>
      </c>
    </row>
    <row r="2326" spans="97:98">
      <c r="CS2326" s="26" t="s">
        <v>10285</v>
      </c>
      <c r="CT2326" s="8" t="s">
        <v>10286</v>
      </c>
    </row>
    <row r="2327" spans="97:98">
      <c r="CS2327" s="26" t="s">
        <v>10287</v>
      </c>
      <c r="CT2327" s="8" t="s">
        <v>10288</v>
      </c>
    </row>
    <row r="2328" spans="97:98">
      <c r="CS2328" s="26" t="s">
        <v>10289</v>
      </c>
      <c r="CT2328" s="8" t="s">
        <v>10290</v>
      </c>
    </row>
    <row r="2329" spans="97:98">
      <c r="CS2329" s="26" t="s">
        <v>10291</v>
      </c>
      <c r="CT2329" s="8" t="s">
        <v>10292</v>
      </c>
    </row>
    <row r="2330" spans="97:98">
      <c r="CS2330" s="26" t="s">
        <v>10293</v>
      </c>
      <c r="CT2330" s="8" t="s">
        <v>10294</v>
      </c>
    </row>
    <row r="2331" spans="97:98">
      <c r="CS2331" s="26" t="s">
        <v>10295</v>
      </c>
      <c r="CT2331" s="8" t="s">
        <v>10296</v>
      </c>
    </row>
    <row r="2332" spans="97:98">
      <c r="CS2332" s="26" t="s">
        <v>10297</v>
      </c>
      <c r="CT2332" s="8" t="s">
        <v>10298</v>
      </c>
    </row>
    <row r="2333" spans="97:98">
      <c r="CS2333" s="26" t="s">
        <v>10299</v>
      </c>
      <c r="CT2333" s="8" t="s">
        <v>10300</v>
      </c>
    </row>
    <row r="2334" spans="97:98">
      <c r="CS2334" s="26" t="s">
        <v>10301</v>
      </c>
      <c r="CT2334" s="8" t="s">
        <v>10302</v>
      </c>
    </row>
    <row r="2335" spans="97:98">
      <c r="CS2335" s="26" t="s">
        <v>10303</v>
      </c>
      <c r="CT2335" s="8" t="s">
        <v>10304</v>
      </c>
    </row>
    <row r="2336" spans="97:98">
      <c r="CS2336" s="26" t="s">
        <v>10305</v>
      </c>
      <c r="CT2336" s="8" t="s">
        <v>10306</v>
      </c>
    </row>
    <row r="2337" spans="97:98">
      <c r="CS2337" s="26" t="s">
        <v>10307</v>
      </c>
      <c r="CT2337" s="8" t="s">
        <v>10308</v>
      </c>
    </row>
    <row r="2338" spans="97:98">
      <c r="CS2338" s="26" t="s">
        <v>10309</v>
      </c>
      <c r="CT2338" s="8" t="s">
        <v>10310</v>
      </c>
    </row>
    <row r="2339" spans="97:98">
      <c r="CS2339" s="26" t="s">
        <v>10311</v>
      </c>
      <c r="CT2339" s="8" t="s">
        <v>10312</v>
      </c>
    </row>
    <row r="2340" spans="97:98">
      <c r="CS2340" s="26" t="s">
        <v>10313</v>
      </c>
      <c r="CT2340" s="8" t="s">
        <v>10314</v>
      </c>
    </row>
    <row r="2341" spans="97:98">
      <c r="CS2341" s="26" t="s">
        <v>10315</v>
      </c>
      <c r="CT2341" s="8" t="s">
        <v>10316</v>
      </c>
    </row>
    <row r="2342" spans="97:98">
      <c r="CS2342" s="26" t="s">
        <v>10317</v>
      </c>
      <c r="CT2342" s="8" t="s">
        <v>10318</v>
      </c>
    </row>
    <row r="2343" spans="97:98">
      <c r="CS2343" s="26" t="s">
        <v>10319</v>
      </c>
      <c r="CT2343" s="8" t="s">
        <v>10320</v>
      </c>
    </row>
    <row r="2344" spans="97:98">
      <c r="CS2344" s="26" t="s">
        <v>10321</v>
      </c>
      <c r="CT2344" s="8" t="s">
        <v>10322</v>
      </c>
    </row>
    <row r="2345" spans="97:98">
      <c r="CS2345" s="26" t="s">
        <v>10323</v>
      </c>
      <c r="CT2345" s="8" t="s">
        <v>10324</v>
      </c>
    </row>
    <row r="2346" spans="97:98">
      <c r="CS2346" s="26" t="s">
        <v>10325</v>
      </c>
      <c r="CT2346" s="8" t="s">
        <v>10326</v>
      </c>
    </row>
    <row r="2347" spans="97:98">
      <c r="CS2347" s="26" t="s">
        <v>10327</v>
      </c>
      <c r="CT2347" s="8" t="s">
        <v>10328</v>
      </c>
    </row>
    <row r="2348" spans="97:98">
      <c r="CS2348" s="26" t="s">
        <v>10329</v>
      </c>
      <c r="CT2348" s="8" t="s">
        <v>10330</v>
      </c>
    </row>
    <row r="2349" spans="97:98">
      <c r="CS2349" s="26" t="s">
        <v>10331</v>
      </c>
      <c r="CT2349" s="8" t="s">
        <v>10332</v>
      </c>
    </row>
    <row r="2350" spans="97:98">
      <c r="CS2350" s="26" t="s">
        <v>10333</v>
      </c>
      <c r="CT2350" s="8" t="s">
        <v>10334</v>
      </c>
    </row>
    <row r="2351" spans="97:98">
      <c r="CS2351" s="26" t="s">
        <v>10335</v>
      </c>
      <c r="CT2351" s="8" t="s">
        <v>10336</v>
      </c>
    </row>
    <row r="2352" spans="97:98">
      <c r="CS2352" s="26" t="s">
        <v>10337</v>
      </c>
      <c r="CT2352" s="8" t="s">
        <v>10338</v>
      </c>
    </row>
    <row r="2353" spans="97:98">
      <c r="CS2353" s="26" t="s">
        <v>10339</v>
      </c>
      <c r="CT2353" s="8" t="s">
        <v>10340</v>
      </c>
    </row>
    <row r="2354" spans="97:98">
      <c r="CS2354" s="26" t="s">
        <v>10341</v>
      </c>
      <c r="CT2354" s="8" t="s">
        <v>10342</v>
      </c>
    </row>
    <row r="2355" spans="97:98">
      <c r="CS2355" s="26" t="s">
        <v>10343</v>
      </c>
      <c r="CT2355" s="8" t="s">
        <v>10344</v>
      </c>
    </row>
    <row r="2356" spans="97:98">
      <c r="CS2356" s="26" t="s">
        <v>10345</v>
      </c>
      <c r="CT2356" s="8" t="s">
        <v>10346</v>
      </c>
    </row>
    <row r="2357" spans="97:98">
      <c r="CS2357" s="26" t="s">
        <v>10347</v>
      </c>
      <c r="CT2357" s="8" t="s">
        <v>10348</v>
      </c>
    </row>
    <row r="2358" spans="97:98">
      <c r="CS2358" s="26" t="s">
        <v>10349</v>
      </c>
      <c r="CT2358" s="8" t="s">
        <v>10350</v>
      </c>
    </row>
    <row r="2359" spans="97:98">
      <c r="CS2359" s="26" t="s">
        <v>10351</v>
      </c>
      <c r="CT2359" s="8" t="s">
        <v>10352</v>
      </c>
    </row>
    <row r="2360" spans="97:98">
      <c r="CS2360" s="26" t="s">
        <v>10353</v>
      </c>
      <c r="CT2360" s="8" t="s">
        <v>10354</v>
      </c>
    </row>
    <row r="2361" spans="97:98">
      <c r="CS2361" s="26" t="s">
        <v>10355</v>
      </c>
      <c r="CT2361" s="8" t="s">
        <v>10356</v>
      </c>
    </row>
    <row r="2362" spans="97:98">
      <c r="CS2362" s="26" t="s">
        <v>10357</v>
      </c>
      <c r="CT2362" s="8" t="s">
        <v>10358</v>
      </c>
    </row>
    <row r="2363" spans="97:98">
      <c r="CS2363" s="26" t="s">
        <v>10359</v>
      </c>
      <c r="CT2363" s="8" t="s">
        <v>10360</v>
      </c>
    </row>
    <row r="2364" spans="97:98">
      <c r="CS2364" s="26" t="s">
        <v>10361</v>
      </c>
      <c r="CT2364" s="8" t="s">
        <v>10362</v>
      </c>
    </row>
    <row r="2365" spans="97:98">
      <c r="CS2365" s="26" t="s">
        <v>10363</v>
      </c>
      <c r="CT2365" s="8" t="s">
        <v>10364</v>
      </c>
    </row>
    <row r="2366" spans="97:98">
      <c r="CS2366" s="26" t="s">
        <v>10365</v>
      </c>
      <c r="CT2366" s="8" t="s">
        <v>10366</v>
      </c>
    </row>
    <row r="2367" spans="97:98">
      <c r="CS2367" s="26" t="s">
        <v>10367</v>
      </c>
      <c r="CT2367" s="8" t="s">
        <v>10368</v>
      </c>
    </row>
    <row r="2368" spans="97:98">
      <c r="CS2368" s="26" t="s">
        <v>10369</v>
      </c>
      <c r="CT2368" s="8" t="s">
        <v>10370</v>
      </c>
    </row>
    <row r="2369" spans="97:98">
      <c r="CS2369" s="26" t="s">
        <v>10371</v>
      </c>
      <c r="CT2369" s="8" t="s">
        <v>10372</v>
      </c>
    </row>
    <row r="2370" spans="97:98">
      <c r="CS2370" s="26" t="s">
        <v>10373</v>
      </c>
      <c r="CT2370" s="8" t="s">
        <v>10374</v>
      </c>
    </row>
    <row r="2371" spans="97:98">
      <c r="CS2371" s="26" t="s">
        <v>10375</v>
      </c>
      <c r="CT2371" s="8" t="s">
        <v>10376</v>
      </c>
    </row>
    <row r="2372" spans="97:98">
      <c r="CS2372" s="26" t="s">
        <v>10377</v>
      </c>
      <c r="CT2372" s="8" t="s">
        <v>10378</v>
      </c>
    </row>
    <row r="2373" spans="97:98">
      <c r="CS2373" s="26" t="s">
        <v>10379</v>
      </c>
      <c r="CT2373" s="8" t="s">
        <v>10380</v>
      </c>
    </row>
    <row r="2374" spans="97:98">
      <c r="CS2374" s="26" t="s">
        <v>10381</v>
      </c>
      <c r="CT2374" s="8" t="s">
        <v>10382</v>
      </c>
    </row>
    <row r="2375" spans="97:98">
      <c r="CS2375" s="385" t="s">
        <v>10383</v>
      </c>
      <c r="CT2375" s="8" t="s">
        <v>10384</v>
      </c>
    </row>
    <row r="2376" spans="97:98">
      <c r="CS2376" s="26" t="s">
        <v>10385</v>
      </c>
      <c r="CT2376" s="8" t="s">
        <v>10386</v>
      </c>
    </row>
    <row r="2377" spans="97:98">
      <c r="CS2377" s="26" t="s">
        <v>10387</v>
      </c>
      <c r="CT2377" s="8" t="s">
        <v>10388</v>
      </c>
    </row>
    <row r="2378" spans="97:98">
      <c r="CS2378" s="385" t="s">
        <v>10389</v>
      </c>
      <c r="CT2378" s="8" t="s">
        <v>10390</v>
      </c>
    </row>
    <row r="2379" spans="97:98">
      <c r="CS2379" s="385" t="s">
        <v>10391</v>
      </c>
      <c r="CT2379" s="8" t="s">
        <v>10392</v>
      </c>
    </row>
    <row r="2380" spans="97:98">
      <c r="CS2380" s="385" t="s">
        <v>10393</v>
      </c>
      <c r="CT2380" s="8" t="s">
        <v>10394</v>
      </c>
    </row>
    <row r="2381" spans="97:98">
      <c r="CS2381" s="26" t="s">
        <v>10395</v>
      </c>
      <c r="CT2381" s="8" t="s">
        <v>10396</v>
      </c>
    </row>
    <row r="2382" spans="97:98">
      <c r="CS2382" s="26" t="s">
        <v>10397</v>
      </c>
      <c r="CT2382" s="8" t="s">
        <v>10398</v>
      </c>
    </row>
    <row r="2383" spans="97:98">
      <c r="CS2383" s="385" t="s">
        <v>10399</v>
      </c>
      <c r="CT2383" s="8" t="s">
        <v>10400</v>
      </c>
    </row>
    <row r="2384" spans="97:98">
      <c r="CS2384" s="26" t="s">
        <v>10401</v>
      </c>
      <c r="CT2384" s="8" t="s">
        <v>10402</v>
      </c>
    </row>
    <row r="2385" spans="97:98">
      <c r="CS2385" s="26" t="s">
        <v>10403</v>
      </c>
      <c r="CT2385" s="8" t="s">
        <v>10404</v>
      </c>
    </row>
    <row r="2386" spans="97:98">
      <c r="CS2386" s="26" t="s">
        <v>10405</v>
      </c>
      <c r="CT2386" s="8" t="s">
        <v>10406</v>
      </c>
    </row>
    <row r="2387" spans="97:98">
      <c r="CS2387" s="26" t="s">
        <v>10407</v>
      </c>
      <c r="CT2387" s="8" t="s">
        <v>10408</v>
      </c>
    </row>
    <row r="2388" spans="97:98">
      <c r="CS2388" s="26" t="s">
        <v>10409</v>
      </c>
      <c r="CT2388" s="8" t="s">
        <v>10410</v>
      </c>
    </row>
    <row r="2389" spans="97:98">
      <c r="CS2389" s="26" t="s">
        <v>10411</v>
      </c>
      <c r="CT2389" s="8" t="s">
        <v>10412</v>
      </c>
    </row>
    <row r="2390" spans="97:98">
      <c r="CS2390" s="26" t="s">
        <v>10413</v>
      </c>
      <c r="CT2390" s="8" t="s">
        <v>10414</v>
      </c>
    </row>
    <row r="2391" spans="97:98">
      <c r="CS2391" s="26" t="s">
        <v>10415</v>
      </c>
      <c r="CT2391" s="8" t="s">
        <v>10416</v>
      </c>
    </row>
    <row r="2392" spans="97:98">
      <c r="CS2392" s="26" t="s">
        <v>10417</v>
      </c>
      <c r="CT2392" s="8" t="s">
        <v>10418</v>
      </c>
    </row>
    <row r="2393" spans="97:98">
      <c r="CS2393" s="26" t="s">
        <v>10419</v>
      </c>
      <c r="CT2393" s="8" t="s">
        <v>10420</v>
      </c>
    </row>
    <row r="2394" spans="97:98">
      <c r="CS2394" s="26" t="s">
        <v>10421</v>
      </c>
      <c r="CT2394" s="8" t="s">
        <v>10422</v>
      </c>
    </row>
    <row r="2395" spans="97:98">
      <c r="CS2395" s="26" t="s">
        <v>10423</v>
      </c>
      <c r="CT2395" s="8" t="s">
        <v>10424</v>
      </c>
    </row>
    <row r="2396" spans="97:98">
      <c r="CS2396" s="26" t="s">
        <v>10425</v>
      </c>
      <c r="CT2396" s="8" t="s">
        <v>10426</v>
      </c>
    </row>
    <row r="2397" spans="97:98">
      <c r="CS2397" s="26" t="s">
        <v>10427</v>
      </c>
      <c r="CT2397" s="8" t="s">
        <v>10428</v>
      </c>
    </row>
    <row r="2398" spans="97:98">
      <c r="CS2398" s="26" t="s">
        <v>10429</v>
      </c>
      <c r="CT2398" s="8" t="s">
        <v>10430</v>
      </c>
    </row>
    <row r="2399" spans="97:98">
      <c r="CS2399" s="26" t="s">
        <v>10431</v>
      </c>
      <c r="CT2399" s="8" t="s">
        <v>10432</v>
      </c>
    </row>
    <row r="2400" spans="97:98">
      <c r="CS2400" s="26" t="s">
        <v>10433</v>
      </c>
      <c r="CT2400" s="8" t="s">
        <v>10434</v>
      </c>
    </row>
    <row r="2401" spans="97:98">
      <c r="CS2401" s="26" t="s">
        <v>10435</v>
      </c>
      <c r="CT2401" s="8" t="s">
        <v>10436</v>
      </c>
    </row>
    <row r="2402" spans="97:98">
      <c r="CS2402" s="26" t="s">
        <v>10437</v>
      </c>
      <c r="CT2402" s="8" t="s">
        <v>10438</v>
      </c>
    </row>
    <row r="2403" spans="97:98">
      <c r="CS2403" s="26" t="s">
        <v>10439</v>
      </c>
      <c r="CT2403" s="8" t="s">
        <v>10440</v>
      </c>
    </row>
    <row r="2404" spans="97:98">
      <c r="CS2404" s="26" t="s">
        <v>10441</v>
      </c>
      <c r="CT2404" s="8" t="s">
        <v>10442</v>
      </c>
    </row>
    <row r="2405" spans="97:98">
      <c r="CS2405" s="26" t="s">
        <v>10443</v>
      </c>
      <c r="CT2405" s="8" t="s">
        <v>10444</v>
      </c>
    </row>
    <row r="2406" spans="97:98">
      <c r="CS2406" s="26" t="s">
        <v>10445</v>
      </c>
      <c r="CT2406" s="8" t="s">
        <v>10446</v>
      </c>
    </row>
    <row r="2407" spans="97:98">
      <c r="CS2407" s="26" t="s">
        <v>10447</v>
      </c>
      <c r="CT2407" s="8" t="s">
        <v>10448</v>
      </c>
    </row>
    <row r="2408" spans="97:98">
      <c r="CS2408" s="26" t="s">
        <v>10449</v>
      </c>
      <c r="CT2408" s="8" t="s">
        <v>10450</v>
      </c>
    </row>
    <row r="2409" spans="97:98">
      <c r="CS2409" s="26" t="s">
        <v>10451</v>
      </c>
      <c r="CT2409" s="8" t="s">
        <v>10452</v>
      </c>
    </row>
    <row r="2410" spans="97:98">
      <c r="CS2410" s="26" t="s">
        <v>10453</v>
      </c>
      <c r="CT2410" s="8" t="s">
        <v>10454</v>
      </c>
    </row>
    <row r="2411" spans="97:98">
      <c r="CS2411" s="26" t="s">
        <v>10455</v>
      </c>
      <c r="CT2411" s="8" t="s">
        <v>10456</v>
      </c>
    </row>
    <row r="2412" spans="97:98">
      <c r="CS2412" s="26" t="s">
        <v>10457</v>
      </c>
      <c r="CT2412" s="8" t="s">
        <v>10458</v>
      </c>
    </row>
    <row r="2413" spans="97:98">
      <c r="CS2413" s="26" t="s">
        <v>10459</v>
      </c>
      <c r="CT2413" s="8" t="s">
        <v>10460</v>
      </c>
    </row>
    <row r="2414" spans="97:98">
      <c r="CS2414" s="26" t="s">
        <v>10461</v>
      </c>
      <c r="CT2414" s="8" t="s">
        <v>10462</v>
      </c>
    </row>
    <row r="2415" spans="97:98">
      <c r="CS2415" s="26" t="s">
        <v>10463</v>
      </c>
      <c r="CT2415" s="8" t="s">
        <v>10464</v>
      </c>
    </row>
    <row r="2416" spans="97:98">
      <c r="CS2416" s="26" t="s">
        <v>10465</v>
      </c>
      <c r="CT2416" s="8" t="s">
        <v>10466</v>
      </c>
    </row>
    <row r="2417" spans="97:98">
      <c r="CS2417" s="26" t="s">
        <v>10467</v>
      </c>
      <c r="CT2417" s="8" t="s">
        <v>10468</v>
      </c>
    </row>
    <row r="2418" spans="97:98">
      <c r="CS2418" s="26" t="s">
        <v>10469</v>
      </c>
      <c r="CT2418" s="8" t="s">
        <v>10470</v>
      </c>
    </row>
    <row r="2419" spans="97:98">
      <c r="CS2419" s="26" t="s">
        <v>10471</v>
      </c>
      <c r="CT2419" s="8" t="s">
        <v>10472</v>
      </c>
    </row>
    <row r="2420" spans="97:98">
      <c r="CS2420" s="26" t="s">
        <v>10473</v>
      </c>
      <c r="CT2420" s="8" t="s">
        <v>10474</v>
      </c>
    </row>
    <row r="2421" spans="97:98">
      <c r="CS2421" s="26" t="s">
        <v>10475</v>
      </c>
      <c r="CT2421" s="8" t="s">
        <v>10476</v>
      </c>
    </row>
    <row r="2422" spans="97:98">
      <c r="CS2422" s="26" t="s">
        <v>10477</v>
      </c>
      <c r="CT2422" s="8" t="s">
        <v>10478</v>
      </c>
    </row>
    <row r="2423" spans="97:98">
      <c r="CS2423" s="26" t="s">
        <v>10479</v>
      </c>
      <c r="CT2423" s="8" t="s">
        <v>10480</v>
      </c>
    </row>
    <row r="2424" spans="97:98">
      <c r="CS2424" s="26" t="s">
        <v>277</v>
      </c>
      <c r="CT2424" s="8" t="s">
        <v>10481</v>
      </c>
    </row>
    <row r="2425" spans="97:98">
      <c r="CS2425" s="26" t="s">
        <v>10482</v>
      </c>
      <c r="CT2425" s="8" t="s">
        <v>10483</v>
      </c>
    </row>
    <row r="2426" spans="97:98">
      <c r="CS2426" s="26" t="s">
        <v>10484</v>
      </c>
      <c r="CT2426" s="8" t="s">
        <v>10485</v>
      </c>
    </row>
    <row r="2427" spans="97:98">
      <c r="CS2427" s="26" t="s">
        <v>10486</v>
      </c>
      <c r="CT2427" s="8" t="s">
        <v>10487</v>
      </c>
    </row>
    <row r="2428" spans="97:98">
      <c r="CS2428" s="26" t="s">
        <v>10488</v>
      </c>
      <c r="CT2428" s="8" t="s">
        <v>10489</v>
      </c>
    </row>
    <row r="2429" spans="97:98">
      <c r="CS2429" s="26" t="s">
        <v>10490</v>
      </c>
      <c r="CT2429" s="8" t="s">
        <v>10491</v>
      </c>
    </row>
    <row r="2430" spans="97:98">
      <c r="CS2430" s="26" t="s">
        <v>10492</v>
      </c>
      <c r="CT2430" s="8" t="s">
        <v>10493</v>
      </c>
    </row>
    <row r="2431" spans="97:98">
      <c r="CS2431" s="26" t="s">
        <v>10494</v>
      </c>
      <c r="CT2431" s="8" t="s">
        <v>10495</v>
      </c>
    </row>
    <row r="2432" spans="97:98">
      <c r="CS2432" s="26" t="s">
        <v>10496</v>
      </c>
      <c r="CT2432" s="8" t="s">
        <v>10497</v>
      </c>
    </row>
    <row r="2433" spans="97:98">
      <c r="CS2433" s="26" t="s">
        <v>10498</v>
      </c>
      <c r="CT2433" s="8" t="s">
        <v>10499</v>
      </c>
    </row>
    <row r="2434" spans="97:98">
      <c r="CS2434" s="26" t="s">
        <v>10500</v>
      </c>
      <c r="CT2434" s="8" t="s">
        <v>10501</v>
      </c>
    </row>
    <row r="2435" spans="97:98" ht="13" thickBot="1">
      <c r="CS2435" s="27" t="s">
        <v>10502</v>
      </c>
      <c r="CT2435" s="9" t="s">
        <v>10503</v>
      </c>
    </row>
  </sheetData>
  <sheetProtection algorithmName="SHA-512" hashValue="kIlPttxx5gYxEPaLc3Vvauz40o5wys1pitD6o8OWsuai9yKQViFfy8dPzoIxr0YVulWUFkABDV0xxVn+KK64JA==" saltValue="ohLkhahhVart8HGRMe+liQ==" spinCount="100000" sheet="1" selectLockedCells="1" selectUnlockedCells="1"/>
  <autoFilter ref="A2:E47" xr:uid="{8B2CB398-EB97-402F-B859-0ABB83FA4579}"/>
  <sortState xmlns:xlrd2="http://schemas.microsoft.com/office/spreadsheetml/2017/richdata2" ref="Q3:S55">
    <sortCondition ref="S3:S55"/>
    <sortCondition ref="Q3:Q55"/>
  </sortState>
  <mergeCells count="3">
    <mergeCell ref="CZ1:DA1"/>
    <mergeCell ref="DC1:DD1"/>
    <mergeCell ref="DF1:DH1"/>
  </mergeCells>
  <phoneticPr fontId="89" type="noConversion"/>
  <conditionalFormatting sqref="A25">
    <cfRule type="duplicateValues" dxfId="20" priority="12"/>
  </conditionalFormatting>
  <conditionalFormatting sqref="A57:A1048576 A1:A24 A51:A55 A26:A49">
    <cfRule type="duplicateValues" dxfId="19" priority="14"/>
  </conditionalFormatting>
  <conditionalFormatting sqref="B25">
    <cfRule type="duplicateValues" dxfId="18" priority="13"/>
  </conditionalFormatting>
  <conditionalFormatting sqref="B57:B1048576 B1:B24 B51:B55 B26:B49">
    <cfRule type="duplicateValues" dxfId="17" priority="27"/>
  </conditionalFormatting>
  <conditionalFormatting sqref="X67:X76 X78:X1048576 X1:X49">
    <cfRule type="duplicateValues" dxfId="16" priority="1548"/>
  </conditionalFormatting>
  <conditionalFormatting sqref="AA35:AA45">
    <cfRule type="duplicateValues" dxfId="15" priority="23"/>
  </conditionalFormatting>
  <conditionalFormatting sqref="AH3:AH273">
    <cfRule type="duplicateValues" dxfId="14" priority="1580"/>
  </conditionalFormatting>
  <conditionalFormatting sqref="BF2:BF527">
    <cfRule type="duplicateValues" dxfId="13" priority="1582"/>
  </conditionalFormatting>
  <conditionalFormatting sqref="BF535:BF1048576 BF1 BF528">
    <cfRule type="duplicateValues" dxfId="12" priority="1543"/>
  </conditionalFormatting>
  <conditionalFormatting sqref="CD455:CD1048576 CD1:CD264">
    <cfRule type="duplicateValues" dxfId="11" priority="4"/>
  </conditionalFormatting>
  <conditionalFormatting sqref="CD455:CD1048576 CD2:CD264">
    <cfRule type="duplicateValues" dxfId="10" priority="1248"/>
  </conditionalFormatting>
  <conditionalFormatting sqref="CE2:CG3 CF4:CG255 CE4:CE264 CF256 CF257:CG454 CE455:CF455 CE456:CG1048576">
    <cfRule type="cellIs" dxfId="9" priority="19" operator="equal">
      <formula>#N/A</formula>
    </cfRule>
  </conditionalFormatting>
  <conditionalFormatting sqref="CF1:CF1048576">
    <cfRule type="duplicateValues" dxfId="8" priority="3"/>
  </conditionalFormatting>
  <conditionalFormatting sqref="CG1:CG1048576">
    <cfRule type="duplicateValues" dxfId="7" priority="2"/>
  </conditionalFormatting>
  <conditionalFormatting sqref="CI347:CI1048576 CI341 CI1 CI100:CI252">
    <cfRule type="duplicateValues" dxfId="6" priority="1095"/>
  </conditionalFormatting>
  <conditionalFormatting sqref="CJ2:CJ83">
    <cfRule type="duplicateValues" dxfId="5" priority="1564"/>
  </conditionalFormatting>
  <conditionalFormatting sqref="CJ84:CJ100">
    <cfRule type="duplicateValues" dxfId="4" priority="7"/>
  </conditionalFormatting>
  <conditionalFormatting sqref="CK2:CK83">
    <cfRule type="duplicateValues" dxfId="3" priority="1566"/>
  </conditionalFormatting>
  <conditionalFormatting sqref="CK84:CK99">
    <cfRule type="duplicateValues" dxfId="2" priority="6"/>
  </conditionalFormatting>
  <conditionalFormatting sqref="CL2:CL83">
    <cfRule type="duplicateValues" dxfId="1" priority="1568"/>
  </conditionalFormatting>
  <conditionalFormatting sqref="CL84:CL100">
    <cfRule type="duplicateValues" dxfId="0" priority="5"/>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Z4003"/>
  <sheetViews>
    <sheetView topLeftCell="K1" workbookViewId="0">
      <selection activeCell="U1" sqref="U1"/>
    </sheetView>
  </sheetViews>
  <sheetFormatPr defaultColWidth="9.26953125" defaultRowHeight="12.5"/>
  <cols>
    <col min="1" max="1" width="88.1796875" bestFit="1" customWidth="1"/>
    <col min="4" max="4" width="26.453125" bestFit="1" customWidth="1"/>
    <col min="5" max="5" width="25" bestFit="1" customWidth="1"/>
    <col min="7" max="7" width="14.54296875" bestFit="1" customWidth="1"/>
    <col min="10" max="10" width="16.7265625" bestFit="1" customWidth="1"/>
    <col min="11" max="11" width="28" bestFit="1" customWidth="1"/>
    <col min="13" max="13" width="12.26953125" bestFit="1" customWidth="1"/>
    <col min="18" max="18" width="28.54296875" bestFit="1" customWidth="1"/>
    <col min="22" max="22" width="16.7265625" bestFit="1" customWidth="1"/>
  </cols>
  <sheetData>
    <row r="1" spans="1:26" ht="13">
      <c r="A1" t="s">
        <v>66</v>
      </c>
      <c r="G1" s="3" t="s">
        <v>10504</v>
      </c>
      <c r="J1" s="3" t="s">
        <v>10505</v>
      </c>
      <c r="M1" s="3" t="s">
        <v>10506</v>
      </c>
      <c r="V1" s="3" t="s">
        <v>10507</v>
      </c>
      <c r="Z1" s="47"/>
    </row>
    <row r="2" spans="1:26">
      <c r="A2" t="s">
        <v>10508</v>
      </c>
      <c r="D2" t="s">
        <v>217</v>
      </c>
      <c r="G2" s="6" t="s">
        <v>10509</v>
      </c>
      <c r="H2" s="6" t="s">
        <v>10510</v>
      </c>
      <c r="J2" s="6" t="s">
        <v>10511</v>
      </c>
      <c r="K2" t="s">
        <v>10512</v>
      </c>
      <c r="M2" s="46" t="s">
        <v>10513</v>
      </c>
      <c r="N2" t="s">
        <v>10514</v>
      </c>
      <c r="V2" s="6" t="s">
        <v>10515</v>
      </c>
      <c r="W2" s="6" t="s">
        <v>2889</v>
      </c>
      <c r="Z2" s="47" t="s">
        <v>10516</v>
      </c>
    </row>
    <row r="3" spans="1:26">
      <c r="A3" t="s">
        <v>10517</v>
      </c>
      <c r="D3" t="s">
        <v>10518</v>
      </c>
      <c r="G3" s="6" t="s">
        <v>10519</v>
      </c>
      <c r="H3" s="6" t="s">
        <v>10520</v>
      </c>
      <c r="J3" t="s">
        <v>10521</v>
      </c>
      <c r="K3" t="s">
        <v>10522</v>
      </c>
      <c r="M3" s="46" t="s">
        <v>10523</v>
      </c>
      <c r="N3" t="s">
        <v>10524</v>
      </c>
      <c r="V3" s="6" t="s">
        <v>351</v>
      </c>
      <c r="W3" s="6" t="s">
        <v>2306</v>
      </c>
      <c r="Z3" s="47">
        <v>1</v>
      </c>
    </row>
    <row r="4" spans="1:26" ht="14.5">
      <c r="A4" t="s">
        <v>10525</v>
      </c>
      <c r="D4" t="s">
        <v>10526</v>
      </c>
      <c r="G4" s="6" t="s">
        <v>10527</v>
      </c>
      <c r="H4" s="6" t="s">
        <v>10528</v>
      </c>
      <c r="I4" s="6"/>
      <c r="J4" t="s">
        <v>10529</v>
      </c>
      <c r="K4" t="s">
        <v>10530</v>
      </c>
      <c r="M4" s="46" t="s">
        <v>10531</v>
      </c>
      <c r="N4" t="s">
        <v>10532</v>
      </c>
      <c r="Q4" s="18" t="s">
        <v>1846</v>
      </c>
      <c r="R4" s="19" t="s">
        <v>1847</v>
      </c>
      <c r="S4" s="20">
        <v>0.13</v>
      </c>
      <c r="V4" s="6" t="s">
        <v>1838</v>
      </c>
      <c r="W4" s="6" t="s">
        <v>2306</v>
      </c>
      <c r="Z4" s="47">
        <v>2</v>
      </c>
    </row>
    <row r="5" spans="1:26" ht="14.5">
      <c r="D5" t="s">
        <v>10533</v>
      </c>
      <c r="G5" t="s">
        <v>10534</v>
      </c>
      <c r="H5" s="6" t="s">
        <v>1794</v>
      </c>
      <c r="I5" s="6"/>
      <c r="J5" t="s">
        <v>10534</v>
      </c>
      <c r="K5" t="s">
        <v>1794</v>
      </c>
      <c r="M5" s="46" t="s">
        <v>10535</v>
      </c>
      <c r="N5" t="s">
        <v>10536</v>
      </c>
      <c r="Q5" s="21" t="s">
        <v>137</v>
      </c>
      <c r="R5" s="22" t="s">
        <v>1884</v>
      </c>
      <c r="S5" s="20">
        <v>0.15</v>
      </c>
      <c r="V5" s="6" t="s">
        <v>10537</v>
      </c>
      <c r="W5" s="6" t="s">
        <v>2306</v>
      </c>
      <c r="Z5" s="47">
        <v>3</v>
      </c>
    </row>
    <row r="6" spans="1:26" ht="14.5">
      <c r="I6" s="6"/>
      <c r="M6" s="46" t="s">
        <v>10538</v>
      </c>
      <c r="N6" s="6" t="s">
        <v>1794</v>
      </c>
      <c r="Q6" s="23" t="s">
        <v>1920</v>
      </c>
      <c r="R6" s="24" t="s">
        <v>1921</v>
      </c>
      <c r="S6" s="20">
        <v>1</v>
      </c>
      <c r="V6" s="6"/>
      <c r="W6" s="6"/>
      <c r="Z6" s="47">
        <v>4</v>
      </c>
    </row>
    <row r="7" spans="1:26" ht="14.5">
      <c r="M7" s="46" t="s">
        <v>10534</v>
      </c>
      <c r="N7" s="6" t="s">
        <v>1794</v>
      </c>
      <c r="Q7" s="23" t="s">
        <v>138</v>
      </c>
      <c r="R7" s="24" t="s">
        <v>1960</v>
      </c>
      <c r="Z7" s="47">
        <v>5</v>
      </c>
    </row>
    <row r="8" spans="1:26" ht="14.5">
      <c r="A8" s="6" t="s">
        <v>10539</v>
      </c>
      <c r="B8">
        <v>501</v>
      </c>
      <c r="G8" t="s">
        <v>10540</v>
      </c>
      <c r="Q8" s="23" t="s">
        <v>1992</v>
      </c>
      <c r="R8" s="24" t="s">
        <v>1993</v>
      </c>
      <c r="S8" s="20">
        <v>0.13</v>
      </c>
      <c r="Z8" s="47">
        <v>6</v>
      </c>
    </row>
    <row r="9" spans="1:26" ht="14.5">
      <c r="A9" s="6" t="s">
        <v>10541</v>
      </c>
      <c r="B9">
        <v>502</v>
      </c>
      <c r="D9" t="s">
        <v>10542</v>
      </c>
      <c r="E9" s="6"/>
      <c r="G9" s="6" t="s">
        <v>10521</v>
      </c>
      <c r="Q9" s="23" t="s">
        <v>2026</v>
      </c>
      <c r="R9" s="24" t="s">
        <v>2027</v>
      </c>
      <c r="S9" s="20">
        <v>0.13</v>
      </c>
      <c r="Z9" s="47">
        <v>7</v>
      </c>
    </row>
    <row r="10" spans="1:26">
      <c r="A10" s="6" t="s">
        <v>10543</v>
      </c>
      <c r="B10">
        <v>503</v>
      </c>
      <c r="D10" t="s">
        <v>10544</v>
      </c>
      <c r="G10" s="6" t="s">
        <v>10545</v>
      </c>
      <c r="Z10" s="47">
        <v>8</v>
      </c>
    </row>
    <row r="11" spans="1:26">
      <c r="A11" s="6" t="s">
        <v>10546</v>
      </c>
      <c r="B11">
        <v>504</v>
      </c>
      <c r="D11" t="s">
        <v>10547</v>
      </c>
      <c r="Z11" s="47">
        <v>9</v>
      </c>
    </row>
    <row r="12" spans="1:26">
      <c r="A12" s="6" t="s">
        <v>10548</v>
      </c>
      <c r="B12">
        <v>505</v>
      </c>
      <c r="D12" t="s">
        <v>10549</v>
      </c>
      <c r="Z12" s="47">
        <v>10</v>
      </c>
    </row>
    <row r="13" spans="1:26">
      <c r="D13" s="6" t="s">
        <v>10550</v>
      </c>
      <c r="G13" s="6" t="s">
        <v>10551</v>
      </c>
      <c r="T13" s="6" t="s">
        <v>207</v>
      </c>
      <c r="Z13" s="47">
        <v>11</v>
      </c>
    </row>
    <row r="14" spans="1:26">
      <c r="D14" t="s">
        <v>10552</v>
      </c>
      <c r="G14" s="6" t="s">
        <v>10553</v>
      </c>
      <c r="R14" t="s">
        <v>10723</v>
      </c>
      <c r="T14" s="6" t="s">
        <v>10554</v>
      </c>
      <c r="Z14" s="47">
        <v>12</v>
      </c>
    </row>
    <row r="15" spans="1:26">
      <c r="D15" s="6" t="s">
        <v>10555</v>
      </c>
      <c r="G15" s="6" t="s">
        <v>10556</v>
      </c>
      <c r="J15" s="44" t="s">
        <v>126</v>
      </c>
      <c r="R15" t="s">
        <v>10554</v>
      </c>
      <c r="T15" s="6" t="s">
        <v>10557</v>
      </c>
      <c r="Z15" s="47">
        <v>13</v>
      </c>
    </row>
    <row r="16" spans="1:26">
      <c r="G16" s="6" t="s">
        <v>10558</v>
      </c>
      <c r="J16" s="44" t="s">
        <v>66</v>
      </c>
      <c r="R16" t="s">
        <v>10724</v>
      </c>
      <c r="T16" s="6" t="s">
        <v>10559</v>
      </c>
      <c r="Z16" s="47">
        <v>14</v>
      </c>
    </row>
    <row r="17" spans="1:26">
      <c r="G17" s="6" t="s">
        <v>10560</v>
      </c>
      <c r="R17" t="s">
        <v>10561</v>
      </c>
      <c r="T17" s="6" t="s">
        <v>10561</v>
      </c>
      <c r="Z17" s="47">
        <v>15</v>
      </c>
    </row>
    <row r="18" spans="1:26">
      <c r="G18" s="6" t="s">
        <v>10562</v>
      </c>
      <c r="R18" t="s">
        <v>10725</v>
      </c>
      <c r="T18" t="s">
        <v>10730</v>
      </c>
      <c r="Z18" s="47">
        <v>16</v>
      </c>
    </row>
    <row r="19" spans="1:26">
      <c r="G19" s="6" t="s">
        <v>10563</v>
      </c>
      <c r="R19" t="s">
        <v>10566</v>
      </c>
      <c r="T19" s="6" t="s">
        <v>10564</v>
      </c>
      <c r="Z19" s="47">
        <v>17</v>
      </c>
    </row>
    <row r="20" spans="1:26">
      <c r="G20" s="6" t="s">
        <v>10565</v>
      </c>
      <c r="R20" t="s">
        <v>10726</v>
      </c>
      <c r="T20" s="6" t="s">
        <v>10566</v>
      </c>
      <c r="Z20" s="47">
        <v>18</v>
      </c>
    </row>
    <row r="21" spans="1:26">
      <c r="D21" s="44" t="s">
        <v>27</v>
      </c>
      <c r="E21" s="44"/>
      <c r="G21" s="6" t="s">
        <v>10567</v>
      </c>
      <c r="R21" t="s">
        <v>10727</v>
      </c>
      <c r="T21" s="6" t="s">
        <v>10568</v>
      </c>
      <c r="Z21" s="47">
        <v>19</v>
      </c>
    </row>
    <row r="22" spans="1:26">
      <c r="D22" s="44" t="s">
        <v>10569</v>
      </c>
      <c r="E22" s="44"/>
      <c r="G22" s="6" t="s">
        <v>10570</v>
      </c>
      <c r="R22" t="s">
        <v>10728</v>
      </c>
      <c r="T22" t="s">
        <v>10731</v>
      </c>
      <c r="Z22" s="47">
        <v>20</v>
      </c>
    </row>
    <row r="23" spans="1:26">
      <c r="D23" s="44" t="s">
        <v>10571</v>
      </c>
      <c r="E23" s="44"/>
      <c r="G23" s="6" t="s">
        <v>10572</v>
      </c>
      <c r="R23" t="s">
        <v>10729</v>
      </c>
      <c r="T23" s="6" t="s">
        <v>10573</v>
      </c>
      <c r="Z23" s="47">
        <v>21</v>
      </c>
    </row>
    <row r="24" spans="1:26">
      <c r="A24" s="1" t="s">
        <v>126</v>
      </c>
      <c r="B24" s="6" t="s">
        <v>2123</v>
      </c>
      <c r="D24" s="44" t="s">
        <v>10574</v>
      </c>
      <c r="E24" s="44"/>
      <c r="G24" s="6" t="s">
        <v>10575</v>
      </c>
      <c r="J24" s="44" t="s">
        <v>10576</v>
      </c>
      <c r="K24" s="47" t="s">
        <v>1413</v>
      </c>
      <c r="M24" s="44"/>
      <c r="R24" t="s">
        <v>10730</v>
      </c>
      <c r="T24" t="s">
        <v>10729</v>
      </c>
      <c r="Z24" s="47">
        <v>26</v>
      </c>
    </row>
    <row r="25" spans="1:26">
      <c r="A25" s="1" t="s">
        <v>66</v>
      </c>
      <c r="B25" s="6" t="s">
        <v>10577</v>
      </c>
      <c r="D25" s="44" t="s">
        <v>10578</v>
      </c>
      <c r="E25" s="44"/>
      <c r="G25" s="6" t="s">
        <v>10579</v>
      </c>
      <c r="J25" s="44" t="s">
        <v>10580</v>
      </c>
      <c r="K25" s="47" t="s">
        <v>1420</v>
      </c>
      <c r="M25" s="44"/>
      <c r="R25" t="s">
        <v>10564</v>
      </c>
      <c r="T25" t="s">
        <v>10727</v>
      </c>
      <c r="Z25" s="47">
        <v>27</v>
      </c>
    </row>
    <row r="26" spans="1:26">
      <c r="D26" s="44" t="s">
        <v>10581</v>
      </c>
      <c r="E26" s="44"/>
      <c r="J26" s="44" t="s">
        <v>10582</v>
      </c>
      <c r="K26" s="47" t="s">
        <v>10583</v>
      </c>
      <c r="L26" s="47"/>
      <c r="M26" s="44"/>
      <c r="N26" s="44" t="s">
        <v>10584</v>
      </c>
      <c r="R26" t="s">
        <v>10731</v>
      </c>
      <c r="T26" s="6" t="s">
        <v>10594</v>
      </c>
      <c r="Z26" s="47">
        <v>28</v>
      </c>
    </row>
    <row r="27" spans="1:26">
      <c r="A27" s="6"/>
      <c r="D27" s="44" t="s">
        <v>10585</v>
      </c>
      <c r="E27" s="44"/>
      <c r="J27" s="44" t="s">
        <v>10586</v>
      </c>
      <c r="K27" s="47" t="s">
        <v>10587</v>
      </c>
      <c r="L27" s="47"/>
      <c r="M27" s="44"/>
      <c r="N27" s="44" t="s">
        <v>10588</v>
      </c>
      <c r="R27" t="s">
        <v>10732</v>
      </c>
      <c r="T27" t="s">
        <v>10724</v>
      </c>
      <c r="Z27" s="47">
        <v>29</v>
      </c>
    </row>
    <row r="28" spans="1:26">
      <c r="A28" s="44"/>
      <c r="D28" s="1"/>
      <c r="E28" s="44"/>
      <c r="J28" s="44" t="s">
        <v>131</v>
      </c>
      <c r="K28" s="47" t="s">
        <v>10589</v>
      </c>
      <c r="L28" s="47"/>
      <c r="M28" s="44"/>
      <c r="N28" t="s">
        <v>10590</v>
      </c>
      <c r="T28" t="s">
        <v>10725</v>
      </c>
      <c r="Z28" s="47">
        <v>30</v>
      </c>
    </row>
    <row r="29" spans="1:26">
      <c r="A29" s="44" t="s">
        <v>10591</v>
      </c>
      <c r="B29" s="4" t="s">
        <v>10592</v>
      </c>
      <c r="D29" s="1"/>
      <c r="E29" s="44"/>
      <c r="T29" t="s">
        <v>10726</v>
      </c>
      <c r="Z29" s="47">
        <v>31</v>
      </c>
    </row>
    <row r="30" spans="1:26">
      <c r="A30" s="44" t="s">
        <v>10593</v>
      </c>
      <c r="B30" s="4" t="s">
        <v>3553</v>
      </c>
      <c r="T30" s="6"/>
      <c r="Z30" s="47">
        <v>32</v>
      </c>
    </row>
    <row r="31" spans="1:26">
      <c r="A31" s="44" t="s">
        <v>2733</v>
      </c>
      <c r="B31" s="4" t="s">
        <v>10595</v>
      </c>
      <c r="T31" s="6"/>
      <c r="Z31" s="47">
        <v>33</v>
      </c>
    </row>
    <row r="32" spans="1:26">
      <c r="A32" s="44" t="s">
        <v>10596</v>
      </c>
      <c r="B32" s="4" t="s">
        <v>10597</v>
      </c>
      <c r="R32" s="6" t="s">
        <v>124</v>
      </c>
      <c r="T32" s="6"/>
      <c r="Z32" s="47">
        <v>34</v>
      </c>
    </row>
    <row r="33" spans="1:26">
      <c r="A33" s="6" t="s">
        <v>2785</v>
      </c>
      <c r="B33" s="4" t="s">
        <v>10598</v>
      </c>
      <c r="D33" s="6" t="s">
        <v>10599</v>
      </c>
      <c r="J33" s="6" t="s">
        <v>10600</v>
      </c>
      <c r="R33" s="6" t="s">
        <v>10601</v>
      </c>
      <c r="Z33" s="47">
        <v>35</v>
      </c>
    </row>
    <row r="34" spans="1:26">
      <c r="A34" t="s">
        <v>10602</v>
      </c>
      <c r="B34" s="4" t="s">
        <v>10603</v>
      </c>
      <c r="D34" s="6" t="s">
        <v>10604</v>
      </c>
      <c r="G34" s="6" t="s">
        <v>135</v>
      </c>
      <c r="J34" s="6" t="s">
        <v>10605</v>
      </c>
      <c r="R34" s="6" t="s">
        <v>10606</v>
      </c>
      <c r="Z34" s="47">
        <v>36</v>
      </c>
    </row>
    <row r="35" spans="1:26">
      <c r="A35" t="s">
        <v>10607</v>
      </c>
      <c r="B35" s="4" t="s">
        <v>10608</v>
      </c>
      <c r="D35" s="6" t="s">
        <v>55</v>
      </c>
      <c r="G35" s="6" t="s">
        <v>58</v>
      </c>
      <c r="J35" s="6" t="s">
        <v>133</v>
      </c>
      <c r="R35" s="6" t="s">
        <v>10609</v>
      </c>
      <c r="Z35" s="47">
        <v>37</v>
      </c>
    </row>
    <row r="36" spans="1:26">
      <c r="A36" t="s">
        <v>10610</v>
      </c>
      <c r="B36" s="4" t="s">
        <v>10611</v>
      </c>
      <c r="R36" s="6" t="s">
        <v>10612</v>
      </c>
      <c r="Z36" s="47">
        <v>38</v>
      </c>
    </row>
    <row r="37" spans="1:26">
      <c r="A37" s="4" t="s">
        <v>10613</v>
      </c>
      <c r="F37" s="7"/>
      <c r="R37" s="6" t="s">
        <v>10614</v>
      </c>
      <c r="Z37" s="47">
        <v>39</v>
      </c>
    </row>
    <row r="38" spans="1:26">
      <c r="F38" s="7"/>
      <c r="R38" s="6" t="s">
        <v>10615</v>
      </c>
      <c r="Z38" s="47">
        <v>40</v>
      </c>
    </row>
    <row r="39" spans="1:26">
      <c r="R39" s="6" t="s">
        <v>10616</v>
      </c>
      <c r="Z39" s="47">
        <v>41</v>
      </c>
    </row>
    <row r="40" spans="1:26">
      <c r="D40" s="6" t="s">
        <v>10617</v>
      </c>
      <c r="R40" s="6" t="s">
        <v>10618</v>
      </c>
      <c r="Z40" s="47">
        <v>42</v>
      </c>
    </row>
    <row r="41" spans="1:26" ht="14.5">
      <c r="A41" s="791" t="s">
        <v>10640</v>
      </c>
      <c r="D41" s="6" t="s">
        <v>10619</v>
      </c>
      <c r="K41" s="744" t="s">
        <v>10620</v>
      </c>
      <c r="Z41" s="47">
        <v>43</v>
      </c>
    </row>
    <row r="42" spans="1:26" ht="14.5">
      <c r="A42" s="792" t="s">
        <v>10641</v>
      </c>
      <c r="D42" s="6" t="s">
        <v>10621</v>
      </c>
      <c r="K42" s="744" t="s">
        <v>10622</v>
      </c>
      <c r="Z42" s="47">
        <v>44</v>
      </c>
    </row>
    <row r="43" spans="1:26" ht="14.5">
      <c r="A43" s="791" t="s">
        <v>10642</v>
      </c>
      <c r="D43" s="6" t="s">
        <v>10623</v>
      </c>
      <c r="G43" s="6" t="s">
        <v>283</v>
      </c>
      <c r="K43" s="744" t="s">
        <v>10624</v>
      </c>
      <c r="Z43" s="47">
        <v>46</v>
      </c>
    </row>
    <row r="44" spans="1:26" ht="14.5">
      <c r="A44" s="792" t="s">
        <v>10643</v>
      </c>
      <c r="D44" s="6" t="s">
        <v>10625</v>
      </c>
      <c r="E44" s="622"/>
      <c r="G44" s="373" t="s">
        <v>10626</v>
      </c>
      <c r="K44" s="744" t="s">
        <v>10627</v>
      </c>
      <c r="M44" s="6"/>
      <c r="Z44" s="47">
        <v>47</v>
      </c>
    </row>
    <row r="45" spans="1:26" ht="14.5">
      <c r="A45" s="791" t="s">
        <v>10644</v>
      </c>
      <c r="D45" s="6" t="s">
        <v>10628</v>
      </c>
      <c r="E45" s="622"/>
      <c r="G45" s="373" t="s">
        <v>10629</v>
      </c>
      <c r="K45" s="744" t="s">
        <v>10630</v>
      </c>
      <c r="Z45" s="47">
        <v>48</v>
      </c>
    </row>
    <row r="46" spans="1:26" ht="14.5">
      <c r="A46" s="792" t="s">
        <v>10645</v>
      </c>
      <c r="D46" s="6" t="s">
        <v>10631</v>
      </c>
      <c r="E46" s="622"/>
      <c r="G46" s="373" t="s">
        <v>10632</v>
      </c>
      <c r="K46" s="744" t="s">
        <v>212</v>
      </c>
      <c r="Z46" s="47">
        <v>49</v>
      </c>
    </row>
    <row r="47" spans="1:26" ht="14.5">
      <c r="A47" s="791" t="s">
        <v>10646</v>
      </c>
      <c r="D47" s="6" t="s">
        <v>10633</v>
      </c>
      <c r="G47" s="373" t="s">
        <v>218</v>
      </c>
      <c r="K47" s="744" t="s">
        <v>10634</v>
      </c>
      <c r="Z47" s="47">
        <v>50</v>
      </c>
    </row>
    <row r="48" spans="1:26" ht="14.5">
      <c r="A48" s="792" t="s">
        <v>10647</v>
      </c>
      <c r="D48" s="6" t="s">
        <v>10550</v>
      </c>
      <c r="E48" s="622"/>
      <c r="G48" s="373" t="s">
        <v>10635</v>
      </c>
      <c r="Z48" s="47">
        <v>51</v>
      </c>
    </row>
    <row r="49" spans="1:26" ht="14.5">
      <c r="A49" s="791" t="s">
        <v>10648</v>
      </c>
      <c r="D49" s="6" t="s">
        <v>211</v>
      </c>
      <c r="E49" s="622"/>
      <c r="G49" s="373" t="s">
        <v>10636</v>
      </c>
      <c r="Z49" s="47">
        <v>52</v>
      </c>
    </row>
    <row r="50" spans="1:26" ht="14.5">
      <c r="A50" s="792" t="s">
        <v>10649</v>
      </c>
      <c r="D50" s="6" t="s">
        <v>10637</v>
      </c>
      <c r="E50" s="622"/>
      <c r="Z50" s="47">
        <v>53</v>
      </c>
    </row>
    <row r="51" spans="1:26" ht="14.5">
      <c r="A51" s="791" t="s">
        <v>10650</v>
      </c>
      <c r="D51" s="6" t="s">
        <v>10638</v>
      </c>
      <c r="E51" s="622"/>
      <c r="Z51" s="47">
        <v>54</v>
      </c>
    </row>
    <row r="52" spans="1:26" ht="14.5">
      <c r="A52" s="792" t="s">
        <v>10651</v>
      </c>
      <c r="D52" s="6" t="s">
        <v>10639</v>
      </c>
      <c r="E52" s="622"/>
      <c r="Z52" s="47">
        <v>55</v>
      </c>
    </row>
    <row r="53" spans="1:26" ht="14.5">
      <c r="A53" s="791" t="s">
        <v>10652</v>
      </c>
      <c r="D53" t="s">
        <v>10552</v>
      </c>
      <c r="E53" s="622"/>
      <c r="Z53" s="47">
        <v>56</v>
      </c>
    </row>
    <row r="54" spans="1:26" ht="14.5">
      <c r="A54" s="792" t="s">
        <v>10653</v>
      </c>
      <c r="D54" t="s">
        <v>10549</v>
      </c>
      <c r="E54" s="622"/>
      <c r="Z54" s="47">
        <v>57</v>
      </c>
    </row>
    <row r="55" spans="1:26" ht="14.5">
      <c r="A55" s="791" t="s">
        <v>10654</v>
      </c>
      <c r="D55" t="s">
        <v>10555</v>
      </c>
      <c r="E55" s="622"/>
      <c r="Z55" s="47">
        <v>58</v>
      </c>
    </row>
    <row r="56" spans="1:26">
      <c r="A56" s="792" t="s">
        <v>10655</v>
      </c>
      <c r="Z56" s="47">
        <v>59</v>
      </c>
    </row>
    <row r="57" spans="1:26">
      <c r="A57" s="791" t="s">
        <v>10656</v>
      </c>
      <c r="Z57" s="47">
        <v>60</v>
      </c>
    </row>
    <row r="58" spans="1:26">
      <c r="A58" s="792" t="s">
        <v>10657</v>
      </c>
      <c r="D58" s="6"/>
      <c r="Z58" s="47">
        <v>61</v>
      </c>
    </row>
    <row r="59" spans="1:26">
      <c r="A59" s="791" t="s">
        <v>10658</v>
      </c>
      <c r="Z59" s="47">
        <v>62</v>
      </c>
    </row>
    <row r="60" spans="1:26">
      <c r="A60" s="792" t="s">
        <v>10659</v>
      </c>
      <c r="Z60" s="47">
        <v>63</v>
      </c>
    </row>
    <row r="61" spans="1:26">
      <c r="A61" s="791" t="s">
        <v>10660</v>
      </c>
      <c r="Z61" s="47">
        <v>64</v>
      </c>
    </row>
    <row r="62" spans="1:26">
      <c r="A62" s="792" t="s">
        <v>10661</v>
      </c>
      <c r="Z62" s="47">
        <v>65</v>
      </c>
    </row>
    <row r="63" spans="1:26">
      <c r="A63" s="791" t="s">
        <v>10662</v>
      </c>
      <c r="Z63" s="47">
        <v>66</v>
      </c>
    </row>
    <row r="64" spans="1:26">
      <c r="A64" s="792" t="s">
        <v>10663</v>
      </c>
      <c r="Z64" s="47">
        <v>67</v>
      </c>
    </row>
    <row r="65" spans="1:26">
      <c r="A65" s="791" t="s">
        <v>10664</v>
      </c>
      <c r="Z65" s="47">
        <v>68</v>
      </c>
    </row>
    <row r="66" spans="1:26">
      <c r="A66" s="792" t="s">
        <v>10665</v>
      </c>
      <c r="Z66" s="47">
        <v>69</v>
      </c>
    </row>
    <row r="67" spans="1:26">
      <c r="A67" s="791" t="s">
        <v>10666</v>
      </c>
      <c r="Z67" s="47">
        <v>70</v>
      </c>
    </row>
    <row r="68" spans="1:26">
      <c r="A68" s="792" t="s">
        <v>10667</v>
      </c>
      <c r="Z68" s="47">
        <v>71</v>
      </c>
    </row>
    <row r="69" spans="1:26">
      <c r="A69" s="791" t="s">
        <v>10668</v>
      </c>
      <c r="Z69" s="47">
        <v>72</v>
      </c>
    </row>
    <row r="70" spans="1:26">
      <c r="A70" s="792" t="s">
        <v>10669</v>
      </c>
      <c r="Z70" s="47">
        <v>73</v>
      </c>
    </row>
    <row r="71" spans="1:26">
      <c r="A71" s="791" t="s">
        <v>10670</v>
      </c>
      <c r="Z71" s="47">
        <v>74</v>
      </c>
    </row>
    <row r="72" spans="1:26">
      <c r="A72" s="792" t="s">
        <v>10671</v>
      </c>
      <c r="Z72" s="47">
        <v>75</v>
      </c>
    </row>
    <row r="73" spans="1:26">
      <c r="A73" s="791" t="s">
        <v>10672</v>
      </c>
      <c r="Z73" s="47">
        <v>76</v>
      </c>
    </row>
    <row r="74" spans="1:26">
      <c r="A74" s="792" t="s">
        <v>10673</v>
      </c>
      <c r="Z74" s="47">
        <v>78</v>
      </c>
    </row>
    <row r="75" spans="1:26">
      <c r="A75" s="791" t="s">
        <v>10674</v>
      </c>
      <c r="Z75" s="47">
        <v>79</v>
      </c>
    </row>
    <row r="76" spans="1:26">
      <c r="A76" s="792" t="s">
        <v>10675</v>
      </c>
      <c r="Z76" s="47">
        <v>84</v>
      </c>
    </row>
    <row r="77" spans="1:26">
      <c r="A77" s="791" t="s">
        <v>10676</v>
      </c>
      <c r="Z77" s="47">
        <v>85</v>
      </c>
    </row>
    <row r="78" spans="1:26">
      <c r="A78" s="792" t="s">
        <v>10677</v>
      </c>
      <c r="Z78" s="47">
        <v>86</v>
      </c>
    </row>
    <row r="79" spans="1:26">
      <c r="A79" s="791" t="s">
        <v>10678</v>
      </c>
      <c r="Z79" s="47">
        <v>87</v>
      </c>
    </row>
    <row r="80" spans="1:26">
      <c r="A80" s="792" t="s">
        <v>10679</v>
      </c>
      <c r="Z80" s="47">
        <v>88</v>
      </c>
    </row>
    <row r="81" spans="1:26">
      <c r="A81" s="791" t="s">
        <v>10680</v>
      </c>
      <c r="Z81" s="47">
        <v>89</v>
      </c>
    </row>
    <row r="82" spans="1:26">
      <c r="Z82" s="47">
        <v>90</v>
      </c>
    </row>
    <row r="83" spans="1:26">
      <c r="Z83" s="47">
        <v>91</v>
      </c>
    </row>
    <row r="84" spans="1:26">
      <c r="Z84" s="47">
        <v>92</v>
      </c>
    </row>
    <row r="85" spans="1:26">
      <c r="Z85" s="47">
        <v>93</v>
      </c>
    </row>
    <row r="86" spans="1:26">
      <c r="Z86" s="47">
        <v>94</v>
      </c>
    </row>
    <row r="87" spans="1:26">
      <c r="Z87" s="47">
        <v>95</v>
      </c>
    </row>
    <row r="88" spans="1:26">
      <c r="Z88" s="47">
        <v>96</v>
      </c>
    </row>
    <row r="89" spans="1:26">
      <c r="Z89" s="47">
        <v>97</v>
      </c>
    </row>
    <row r="90" spans="1:26">
      <c r="Z90" s="47">
        <v>98</v>
      </c>
    </row>
    <row r="91" spans="1:26">
      <c r="Z91" s="47">
        <v>99</v>
      </c>
    </row>
    <row r="92" spans="1:26">
      <c r="Z92" s="47">
        <v>100</v>
      </c>
    </row>
    <row r="93" spans="1:26">
      <c r="Z93" s="47">
        <v>101</v>
      </c>
    </row>
    <row r="94" spans="1:26">
      <c r="Z94" s="47">
        <v>102</v>
      </c>
    </row>
    <row r="95" spans="1:26">
      <c r="Z95" s="47">
        <v>103</v>
      </c>
    </row>
    <row r="96" spans="1:26">
      <c r="Z96" s="47">
        <v>104</v>
      </c>
    </row>
    <row r="97" spans="26:26">
      <c r="Z97" s="47">
        <v>105</v>
      </c>
    </row>
    <row r="98" spans="26:26">
      <c r="Z98" s="47">
        <v>106</v>
      </c>
    </row>
    <row r="99" spans="26:26">
      <c r="Z99" s="47">
        <v>107</v>
      </c>
    </row>
    <row r="100" spans="26:26">
      <c r="Z100" s="47">
        <v>108</v>
      </c>
    </row>
    <row r="101" spans="26:26">
      <c r="Z101" s="47">
        <v>109</v>
      </c>
    </row>
    <row r="102" spans="26:26">
      <c r="Z102" s="47">
        <v>110</v>
      </c>
    </row>
    <row r="103" spans="26:26">
      <c r="Z103" s="47">
        <v>111</v>
      </c>
    </row>
    <row r="104" spans="26:26">
      <c r="Z104" s="47">
        <v>112</v>
      </c>
    </row>
    <row r="105" spans="26:26">
      <c r="Z105" s="47">
        <v>113</v>
      </c>
    </row>
    <row r="106" spans="26:26">
      <c r="Z106" s="47">
        <v>114</v>
      </c>
    </row>
    <row r="107" spans="26:26">
      <c r="Z107" s="47">
        <v>115</v>
      </c>
    </row>
    <row r="108" spans="26:26">
      <c r="Z108" s="47">
        <v>116</v>
      </c>
    </row>
    <row r="109" spans="26:26">
      <c r="Z109" s="47">
        <v>117</v>
      </c>
    </row>
    <row r="110" spans="26:26">
      <c r="Z110" s="47">
        <v>118</v>
      </c>
    </row>
    <row r="111" spans="26:26">
      <c r="Z111" s="47">
        <v>119</v>
      </c>
    </row>
    <row r="112" spans="26:26">
      <c r="Z112" s="47">
        <v>120</v>
      </c>
    </row>
    <row r="113" spans="26:26">
      <c r="Z113" s="47">
        <v>121</v>
      </c>
    </row>
    <row r="114" spans="26:26">
      <c r="Z114" s="47">
        <v>122</v>
      </c>
    </row>
    <row r="115" spans="26:26">
      <c r="Z115" s="47">
        <v>123</v>
      </c>
    </row>
    <row r="116" spans="26:26">
      <c r="Z116" s="47">
        <v>124</v>
      </c>
    </row>
    <row r="117" spans="26:26">
      <c r="Z117" s="47">
        <v>125</v>
      </c>
    </row>
    <row r="118" spans="26:26">
      <c r="Z118" s="47">
        <v>126</v>
      </c>
    </row>
    <row r="119" spans="26:26">
      <c r="Z119" s="47">
        <v>127</v>
      </c>
    </row>
    <row r="120" spans="26:26">
      <c r="Z120" s="47">
        <v>128</v>
      </c>
    </row>
    <row r="121" spans="26:26">
      <c r="Z121" s="47">
        <v>129</v>
      </c>
    </row>
    <row r="122" spans="26:26">
      <c r="Z122" s="47">
        <v>130</v>
      </c>
    </row>
    <row r="123" spans="26:26">
      <c r="Z123" s="47">
        <v>131</v>
      </c>
    </row>
    <row r="124" spans="26:26">
      <c r="Z124" s="47">
        <v>132</v>
      </c>
    </row>
    <row r="125" spans="26:26">
      <c r="Z125" s="47">
        <v>133</v>
      </c>
    </row>
    <row r="126" spans="26:26">
      <c r="Z126" s="47">
        <v>134</v>
      </c>
    </row>
    <row r="127" spans="26:26">
      <c r="Z127" s="47">
        <v>135</v>
      </c>
    </row>
    <row r="128" spans="26:26">
      <c r="Z128" s="47">
        <v>136</v>
      </c>
    </row>
    <row r="129" spans="26:26">
      <c r="Z129" s="47">
        <v>137</v>
      </c>
    </row>
    <row r="130" spans="26:26">
      <c r="Z130" s="47">
        <v>138</v>
      </c>
    </row>
    <row r="131" spans="26:26">
      <c r="Z131" s="47">
        <v>139</v>
      </c>
    </row>
    <row r="132" spans="26:26">
      <c r="Z132" s="47">
        <v>140</v>
      </c>
    </row>
    <row r="133" spans="26:26">
      <c r="Z133" s="47">
        <v>141</v>
      </c>
    </row>
    <row r="134" spans="26:26">
      <c r="Z134" s="47">
        <v>142</v>
      </c>
    </row>
    <row r="135" spans="26:26">
      <c r="Z135" s="47">
        <v>143</v>
      </c>
    </row>
    <row r="136" spans="26:26">
      <c r="Z136" s="47">
        <v>144</v>
      </c>
    </row>
    <row r="137" spans="26:26">
      <c r="Z137" s="47">
        <v>145</v>
      </c>
    </row>
    <row r="138" spans="26:26">
      <c r="Z138" s="47">
        <v>146</v>
      </c>
    </row>
    <row r="139" spans="26:26">
      <c r="Z139" s="47">
        <v>147</v>
      </c>
    </row>
    <row r="140" spans="26:26">
      <c r="Z140" s="47">
        <v>148</v>
      </c>
    </row>
    <row r="141" spans="26:26">
      <c r="Z141" s="47">
        <v>149</v>
      </c>
    </row>
    <row r="142" spans="26:26">
      <c r="Z142" s="47">
        <v>150</v>
      </c>
    </row>
    <row r="143" spans="26:26">
      <c r="Z143" s="47">
        <v>151</v>
      </c>
    </row>
    <row r="144" spans="26:26">
      <c r="Z144" s="47">
        <v>152</v>
      </c>
    </row>
    <row r="145" spans="26:26">
      <c r="Z145" s="47">
        <v>153</v>
      </c>
    </row>
    <row r="146" spans="26:26">
      <c r="Z146" s="47">
        <v>154</v>
      </c>
    </row>
    <row r="147" spans="26:26">
      <c r="Z147" s="47">
        <v>155</v>
      </c>
    </row>
    <row r="148" spans="26:26">
      <c r="Z148" s="47">
        <v>156</v>
      </c>
    </row>
    <row r="149" spans="26:26">
      <c r="Z149" s="47">
        <v>157</v>
      </c>
    </row>
    <row r="150" spans="26:26">
      <c r="Z150" s="47">
        <v>158</v>
      </c>
    </row>
    <row r="151" spans="26:26">
      <c r="Z151" s="47">
        <v>159</v>
      </c>
    </row>
    <row r="152" spans="26:26">
      <c r="Z152" s="47">
        <v>160</v>
      </c>
    </row>
    <row r="153" spans="26:26">
      <c r="Z153" s="47">
        <v>161</v>
      </c>
    </row>
    <row r="154" spans="26:26">
      <c r="Z154" s="47">
        <v>162</v>
      </c>
    </row>
    <row r="155" spans="26:26">
      <c r="Z155" s="47">
        <v>163</v>
      </c>
    </row>
    <row r="156" spans="26:26">
      <c r="Z156" s="47">
        <v>164</v>
      </c>
    </row>
    <row r="157" spans="26:26">
      <c r="Z157" s="47">
        <v>165</v>
      </c>
    </row>
    <row r="158" spans="26:26">
      <c r="Z158" s="47">
        <v>166</v>
      </c>
    </row>
    <row r="159" spans="26:26">
      <c r="Z159" s="47">
        <v>167</v>
      </c>
    </row>
    <row r="160" spans="26:26">
      <c r="Z160" s="47">
        <v>168</v>
      </c>
    </row>
    <row r="161" spans="26:26">
      <c r="Z161" s="47">
        <v>169</v>
      </c>
    </row>
    <row r="162" spans="26:26">
      <c r="Z162" s="47">
        <v>170</v>
      </c>
    </row>
    <row r="163" spans="26:26">
      <c r="Z163" s="47">
        <v>171</v>
      </c>
    </row>
    <row r="164" spans="26:26">
      <c r="Z164" s="47">
        <v>172</v>
      </c>
    </row>
    <row r="165" spans="26:26">
      <c r="Z165" s="47">
        <v>173</v>
      </c>
    </row>
    <row r="166" spans="26:26">
      <c r="Z166" s="47">
        <v>174</v>
      </c>
    </row>
    <row r="167" spans="26:26">
      <c r="Z167" s="47">
        <v>175</v>
      </c>
    </row>
    <row r="168" spans="26:26">
      <c r="Z168" s="47">
        <v>176</v>
      </c>
    </row>
    <row r="169" spans="26:26">
      <c r="Z169" s="47">
        <v>177</v>
      </c>
    </row>
    <row r="170" spans="26:26">
      <c r="Z170" s="47">
        <v>178</v>
      </c>
    </row>
    <row r="171" spans="26:26">
      <c r="Z171" s="47">
        <v>179</v>
      </c>
    </row>
    <row r="172" spans="26:26">
      <c r="Z172" s="47">
        <v>180</v>
      </c>
    </row>
    <row r="173" spans="26:26">
      <c r="Z173" s="47">
        <v>181</v>
      </c>
    </row>
    <row r="174" spans="26:26">
      <c r="Z174" s="47">
        <v>182</v>
      </c>
    </row>
    <row r="175" spans="26:26">
      <c r="Z175" s="47">
        <v>183</v>
      </c>
    </row>
    <row r="176" spans="26:26">
      <c r="Z176" s="47">
        <v>184</v>
      </c>
    </row>
    <row r="177" spans="26:26">
      <c r="Z177" s="47">
        <v>185</v>
      </c>
    </row>
    <row r="178" spans="26:26">
      <c r="Z178" s="47">
        <v>186</v>
      </c>
    </row>
    <row r="179" spans="26:26">
      <c r="Z179" s="47">
        <v>187</v>
      </c>
    </row>
    <row r="180" spans="26:26">
      <c r="Z180" s="47">
        <v>188</v>
      </c>
    </row>
    <row r="181" spans="26:26">
      <c r="Z181" s="47">
        <v>189</v>
      </c>
    </row>
    <row r="182" spans="26:26">
      <c r="Z182" s="47">
        <v>190</v>
      </c>
    </row>
    <row r="183" spans="26:26">
      <c r="Z183" s="47">
        <v>191</v>
      </c>
    </row>
    <row r="184" spans="26:26">
      <c r="Z184" s="47">
        <v>192</v>
      </c>
    </row>
    <row r="185" spans="26:26">
      <c r="Z185" s="47">
        <v>193</v>
      </c>
    </row>
    <row r="186" spans="26:26">
      <c r="Z186" s="47">
        <v>194</v>
      </c>
    </row>
    <row r="187" spans="26:26">
      <c r="Z187" s="47">
        <v>195</v>
      </c>
    </row>
    <row r="188" spans="26:26">
      <c r="Z188" s="47">
        <v>196</v>
      </c>
    </row>
    <row r="189" spans="26:26">
      <c r="Z189" s="47">
        <v>197</v>
      </c>
    </row>
    <row r="190" spans="26:26">
      <c r="Z190" s="47">
        <v>198</v>
      </c>
    </row>
    <row r="191" spans="26:26">
      <c r="Z191" s="47">
        <v>199</v>
      </c>
    </row>
    <row r="192" spans="26:26">
      <c r="Z192" s="47">
        <v>200</v>
      </c>
    </row>
    <row r="193" spans="26:26">
      <c r="Z193" s="47">
        <v>201</v>
      </c>
    </row>
    <row r="194" spans="26:26">
      <c r="Z194" s="47">
        <v>202</v>
      </c>
    </row>
    <row r="195" spans="26:26">
      <c r="Z195" s="47">
        <v>203</v>
      </c>
    </row>
    <row r="196" spans="26:26">
      <c r="Z196" s="47">
        <v>204</v>
      </c>
    </row>
    <row r="197" spans="26:26">
      <c r="Z197" s="47">
        <v>205</v>
      </c>
    </row>
    <row r="198" spans="26:26">
      <c r="Z198" s="47">
        <v>206</v>
      </c>
    </row>
    <row r="199" spans="26:26">
      <c r="Z199" s="47">
        <v>207</v>
      </c>
    </row>
    <row r="200" spans="26:26">
      <c r="Z200" s="47">
        <v>208</v>
      </c>
    </row>
    <row r="201" spans="26:26">
      <c r="Z201" s="47">
        <v>209</v>
      </c>
    </row>
    <row r="202" spans="26:26">
      <c r="Z202" s="47">
        <v>210</v>
      </c>
    </row>
    <row r="203" spans="26:26">
      <c r="Z203" s="47">
        <v>211</v>
      </c>
    </row>
    <row r="204" spans="26:26">
      <c r="Z204" s="47">
        <v>212</v>
      </c>
    </row>
    <row r="205" spans="26:26">
      <c r="Z205" s="47">
        <v>213</v>
      </c>
    </row>
    <row r="206" spans="26:26">
      <c r="Z206" s="47">
        <v>214</v>
      </c>
    </row>
    <row r="207" spans="26:26">
      <c r="Z207" s="47">
        <v>215</v>
      </c>
    </row>
    <row r="208" spans="26:26">
      <c r="Z208" s="47">
        <v>216</v>
      </c>
    </row>
    <row r="209" spans="26:26">
      <c r="Z209" s="47">
        <v>217</v>
      </c>
    </row>
    <row r="210" spans="26:26">
      <c r="Z210" s="47">
        <v>218</v>
      </c>
    </row>
    <row r="211" spans="26:26">
      <c r="Z211" s="47">
        <v>219</v>
      </c>
    </row>
    <row r="212" spans="26:26">
      <c r="Z212" s="47">
        <v>220</v>
      </c>
    </row>
    <row r="213" spans="26:26">
      <c r="Z213" s="47">
        <v>221</v>
      </c>
    </row>
    <row r="214" spans="26:26">
      <c r="Z214" s="47">
        <v>222</v>
      </c>
    </row>
    <row r="215" spans="26:26">
      <c r="Z215" s="47">
        <v>223</v>
      </c>
    </row>
    <row r="216" spans="26:26">
      <c r="Z216" s="47">
        <v>224</v>
      </c>
    </row>
    <row r="217" spans="26:26">
      <c r="Z217" s="47">
        <v>225</v>
      </c>
    </row>
    <row r="218" spans="26:26">
      <c r="Z218" s="47">
        <v>226</v>
      </c>
    </row>
    <row r="219" spans="26:26">
      <c r="Z219" s="47">
        <v>227</v>
      </c>
    </row>
    <row r="220" spans="26:26">
      <c r="Z220" s="47">
        <v>228</v>
      </c>
    </row>
    <row r="221" spans="26:26">
      <c r="Z221" s="47">
        <v>229</v>
      </c>
    </row>
    <row r="222" spans="26:26">
      <c r="Z222" s="47">
        <v>230</v>
      </c>
    </row>
    <row r="223" spans="26:26">
      <c r="Z223" s="47">
        <v>231</v>
      </c>
    </row>
    <row r="224" spans="26:26">
      <c r="Z224" s="47">
        <v>232</v>
      </c>
    </row>
    <row r="225" spans="26:26">
      <c r="Z225" s="47">
        <v>233</v>
      </c>
    </row>
    <row r="226" spans="26:26">
      <c r="Z226" s="47">
        <v>234</v>
      </c>
    </row>
    <row r="227" spans="26:26">
      <c r="Z227" s="47">
        <v>235</v>
      </c>
    </row>
    <row r="228" spans="26:26">
      <c r="Z228" s="47">
        <v>236</v>
      </c>
    </row>
    <row r="229" spans="26:26">
      <c r="Z229" s="47">
        <v>237</v>
      </c>
    </row>
    <row r="230" spans="26:26">
      <c r="Z230" s="47">
        <v>238</v>
      </c>
    </row>
    <row r="231" spans="26:26">
      <c r="Z231" s="47">
        <v>239</v>
      </c>
    </row>
    <row r="232" spans="26:26">
      <c r="Z232" s="47">
        <v>240</v>
      </c>
    </row>
    <row r="233" spans="26:26">
      <c r="Z233" s="47">
        <v>241</v>
      </c>
    </row>
    <row r="234" spans="26:26">
      <c r="Z234" s="47">
        <v>242</v>
      </c>
    </row>
    <row r="235" spans="26:26">
      <c r="Z235" s="47">
        <v>243</v>
      </c>
    </row>
    <row r="236" spans="26:26">
      <c r="Z236" s="47">
        <v>244</v>
      </c>
    </row>
    <row r="237" spans="26:26">
      <c r="Z237" s="47">
        <v>245</v>
      </c>
    </row>
    <row r="238" spans="26:26">
      <c r="Z238" s="47">
        <v>246</v>
      </c>
    </row>
    <row r="239" spans="26:26">
      <c r="Z239" s="47">
        <v>247</v>
      </c>
    </row>
    <row r="240" spans="26:26">
      <c r="Z240" s="47">
        <v>248</v>
      </c>
    </row>
    <row r="241" spans="26:26">
      <c r="Z241" s="47">
        <v>249</v>
      </c>
    </row>
    <row r="242" spans="26:26">
      <c r="Z242" s="47">
        <v>250</v>
      </c>
    </row>
    <row r="243" spans="26:26">
      <c r="Z243" s="47">
        <v>251</v>
      </c>
    </row>
    <row r="244" spans="26:26">
      <c r="Z244" s="47">
        <v>252</v>
      </c>
    </row>
    <row r="245" spans="26:26">
      <c r="Z245" s="47">
        <v>253</v>
      </c>
    </row>
    <row r="246" spans="26:26">
      <c r="Z246" s="47">
        <v>254</v>
      </c>
    </row>
    <row r="247" spans="26:26">
      <c r="Z247" s="47">
        <v>255</v>
      </c>
    </row>
    <row r="248" spans="26:26">
      <c r="Z248" s="47">
        <v>256</v>
      </c>
    </row>
    <row r="249" spans="26:26">
      <c r="Z249" s="47">
        <v>257</v>
      </c>
    </row>
    <row r="250" spans="26:26">
      <c r="Z250" s="47">
        <v>258</v>
      </c>
    </row>
    <row r="251" spans="26:26">
      <c r="Z251" s="47">
        <v>259</v>
      </c>
    </row>
    <row r="252" spans="26:26">
      <c r="Z252" s="47">
        <v>260</v>
      </c>
    </row>
    <row r="253" spans="26:26">
      <c r="Z253" s="47">
        <v>261</v>
      </c>
    </row>
    <row r="254" spans="26:26">
      <c r="Z254" s="47">
        <v>262</v>
      </c>
    </row>
    <row r="255" spans="26:26">
      <c r="Z255" s="47">
        <v>263</v>
      </c>
    </row>
    <row r="256" spans="26:26">
      <c r="Z256" s="47">
        <v>264</v>
      </c>
    </row>
    <row r="257" spans="26:26">
      <c r="Z257" s="47">
        <v>265</v>
      </c>
    </row>
    <row r="258" spans="26:26">
      <c r="Z258" s="47">
        <v>266</v>
      </c>
    </row>
    <row r="259" spans="26:26">
      <c r="Z259" s="47">
        <v>267</v>
      </c>
    </row>
    <row r="260" spans="26:26">
      <c r="Z260" s="47">
        <v>268</v>
      </c>
    </row>
    <row r="261" spans="26:26">
      <c r="Z261" s="47">
        <v>269</v>
      </c>
    </row>
    <row r="262" spans="26:26">
      <c r="Z262" s="47">
        <v>270</v>
      </c>
    </row>
    <row r="263" spans="26:26">
      <c r="Z263" s="47">
        <v>271</v>
      </c>
    </row>
    <row r="264" spans="26:26">
      <c r="Z264" s="47">
        <v>272</v>
      </c>
    </row>
    <row r="265" spans="26:26">
      <c r="Z265" s="47">
        <v>273</v>
      </c>
    </row>
    <row r="266" spans="26:26">
      <c r="Z266" s="47">
        <v>274</v>
      </c>
    </row>
    <row r="267" spans="26:26">
      <c r="Z267" s="47">
        <v>275</v>
      </c>
    </row>
    <row r="268" spans="26:26">
      <c r="Z268" s="47">
        <v>276</v>
      </c>
    </row>
    <row r="269" spans="26:26">
      <c r="Z269" s="47">
        <v>277</v>
      </c>
    </row>
    <row r="270" spans="26:26">
      <c r="Z270" s="47">
        <v>278</v>
      </c>
    </row>
    <row r="271" spans="26:26">
      <c r="Z271" s="47">
        <v>279</v>
      </c>
    </row>
    <row r="272" spans="26:26">
      <c r="Z272" s="47">
        <v>280</v>
      </c>
    </row>
    <row r="273" spans="26:26">
      <c r="Z273" s="47">
        <v>281</v>
      </c>
    </row>
    <row r="274" spans="26:26">
      <c r="Z274" s="47">
        <v>282</v>
      </c>
    </row>
    <row r="275" spans="26:26">
      <c r="Z275" s="47">
        <v>283</v>
      </c>
    </row>
    <row r="276" spans="26:26">
      <c r="Z276" s="47">
        <v>284</v>
      </c>
    </row>
    <row r="277" spans="26:26">
      <c r="Z277" s="47">
        <v>285</v>
      </c>
    </row>
    <row r="278" spans="26:26">
      <c r="Z278" s="47">
        <v>286</v>
      </c>
    </row>
    <row r="279" spans="26:26">
      <c r="Z279" s="47">
        <v>287</v>
      </c>
    </row>
    <row r="280" spans="26:26">
      <c r="Z280" s="47">
        <v>288</v>
      </c>
    </row>
    <row r="281" spans="26:26">
      <c r="Z281" s="47">
        <v>289</v>
      </c>
    </row>
    <row r="282" spans="26:26">
      <c r="Z282" s="47">
        <v>290</v>
      </c>
    </row>
    <row r="283" spans="26:26">
      <c r="Z283" s="47">
        <v>291</v>
      </c>
    </row>
    <row r="284" spans="26:26">
      <c r="Z284" s="47">
        <v>292</v>
      </c>
    </row>
    <row r="285" spans="26:26">
      <c r="Z285" s="47">
        <v>293</v>
      </c>
    </row>
    <row r="286" spans="26:26">
      <c r="Z286" s="47">
        <v>294</v>
      </c>
    </row>
    <row r="287" spans="26:26">
      <c r="Z287" s="47">
        <v>295</v>
      </c>
    </row>
    <row r="288" spans="26:26">
      <c r="Z288" s="47">
        <v>296</v>
      </c>
    </row>
    <row r="289" spans="26:26">
      <c r="Z289" s="47">
        <v>297</v>
      </c>
    </row>
    <row r="290" spans="26:26">
      <c r="Z290" s="47">
        <v>298</v>
      </c>
    </row>
    <row r="291" spans="26:26">
      <c r="Z291" s="47">
        <v>299</v>
      </c>
    </row>
    <row r="292" spans="26:26">
      <c r="Z292" s="47">
        <v>300</v>
      </c>
    </row>
    <row r="293" spans="26:26">
      <c r="Z293" s="47">
        <v>301</v>
      </c>
    </row>
    <row r="294" spans="26:26">
      <c r="Z294" s="47">
        <v>302</v>
      </c>
    </row>
    <row r="295" spans="26:26">
      <c r="Z295" s="47">
        <v>303</v>
      </c>
    </row>
    <row r="296" spans="26:26">
      <c r="Z296" s="47">
        <v>304</v>
      </c>
    </row>
    <row r="297" spans="26:26">
      <c r="Z297" s="47">
        <v>305</v>
      </c>
    </row>
    <row r="298" spans="26:26">
      <c r="Z298" s="47">
        <v>306</v>
      </c>
    </row>
    <row r="299" spans="26:26">
      <c r="Z299" s="47">
        <v>307</v>
      </c>
    </row>
    <row r="300" spans="26:26">
      <c r="Z300" s="47">
        <v>308</v>
      </c>
    </row>
    <row r="301" spans="26:26">
      <c r="Z301" s="47">
        <v>309</v>
      </c>
    </row>
    <row r="302" spans="26:26">
      <c r="Z302" s="47">
        <v>310</v>
      </c>
    </row>
    <row r="303" spans="26:26">
      <c r="Z303" s="47">
        <v>311</v>
      </c>
    </row>
    <row r="304" spans="26:26">
      <c r="Z304" s="47">
        <v>312</v>
      </c>
    </row>
    <row r="305" spans="26:26">
      <c r="Z305" s="47">
        <v>313</v>
      </c>
    </row>
    <row r="306" spans="26:26">
      <c r="Z306" s="47">
        <v>314</v>
      </c>
    </row>
    <row r="307" spans="26:26">
      <c r="Z307" s="47">
        <v>315</v>
      </c>
    </row>
    <row r="308" spans="26:26">
      <c r="Z308" s="47">
        <v>316</v>
      </c>
    </row>
    <row r="309" spans="26:26">
      <c r="Z309" s="47">
        <v>317</v>
      </c>
    </row>
    <row r="310" spans="26:26">
      <c r="Z310" s="47">
        <v>318</v>
      </c>
    </row>
    <row r="311" spans="26:26">
      <c r="Z311" s="47">
        <v>319</v>
      </c>
    </row>
    <row r="312" spans="26:26">
      <c r="Z312" s="47">
        <v>320</v>
      </c>
    </row>
    <row r="313" spans="26:26">
      <c r="Z313" s="47">
        <v>321</v>
      </c>
    </row>
    <row r="314" spans="26:26">
      <c r="Z314" s="47">
        <v>322</v>
      </c>
    </row>
    <row r="315" spans="26:26">
      <c r="Z315" s="47">
        <v>323</v>
      </c>
    </row>
    <row r="316" spans="26:26">
      <c r="Z316" s="47">
        <v>324</v>
      </c>
    </row>
    <row r="317" spans="26:26">
      <c r="Z317" s="47">
        <v>325</v>
      </c>
    </row>
    <row r="318" spans="26:26">
      <c r="Z318" s="47">
        <v>326</v>
      </c>
    </row>
    <row r="319" spans="26:26">
      <c r="Z319" s="47">
        <v>327</v>
      </c>
    </row>
    <row r="320" spans="26:26">
      <c r="Z320" s="47">
        <v>328</v>
      </c>
    </row>
    <row r="321" spans="26:26">
      <c r="Z321" s="47">
        <v>329</v>
      </c>
    </row>
    <row r="322" spans="26:26">
      <c r="Z322" s="47">
        <v>330</v>
      </c>
    </row>
    <row r="323" spans="26:26">
      <c r="Z323" s="47">
        <v>331</v>
      </c>
    </row>
    <row r="324" spans="26:26">
      <c r="Z324" s="47">
        <v>332</v>
      </c>
    </row>
    <row r="325" spans="26:26">
      <c r="Z325" s="47">
        <v>333</v>
      </c>
    </row>
    <row r="326" spans="26:26">
      <c r="Z326" s="47">
        <v>334</v>
      </c>
    </row>
    <row r="327" spans="26:26">
      <c r="Z327" s="47">
        <v>335</v>
      </c>
    </row>
    <row r="328" spans="26:26">
      <c r="Z328" s="47">
        <v>336</v>
      </c>
    </row>
    <row r="329" spans="26:26">
      <c r="Z329" s="47">
        <v>337</v>
      </c>
    </row>
    <row r="330" spans="26:26">
      <c r="Z330" s="47">
        <v>338</v>
      </c>
    </row>
    <row r="331" spans="26:26">
      <c r="Z331" s="47">
        <v>339</v>
      </c>
    </row>
    <row r="332" spans="26:26">
      <c r="Z332" s="47">
        <v>340</v>
      </c>
    </row>
    <row r="333" spans="26:26">
      <c r="Z333" s="47">
        <v>341</v>
      </c>
    </row>
    <row r="334" spans="26:26">
      <c r="Z334" s="47">
        <v>342</v>
      </c>
    </row>
    <row r="335" spans="26:26">
      <c r="Z335" s="47">
        <v>343</v>
      </c>
    </row>
    <row r="336" spans="26:26">
      <c r="Z336" s="47">
        <v>344</v>
      </c>
    </row>
    <row r="337" spans="26:26">
      <c r="Z337" s="47">
        <v>345</v>
      </c>
    </row>
    <row r="338" spans="26:26">
      <c r="Z338" s="47">
        <v>346</v>
      </c>
    </row>
    <row r="339" spans="26:26">
      <c r="Z339" s="47">
        <v>347</v>
      </c>
    </row>
    <row r="340" spans="26:26">
      <c r="Z340" s="47">
        <v>348</v>
      </c>
    </row>
    <row r="341" spans="26:26">
      <c r="Z341" s="47">
        <v>349</v>
      </c>
    </row>
    <row r="342" spans="26:26">
      <c r="Z342" s="47">
        <v>350</v>
      </c>
    </row>
    <row r="343" spans="26:26">
      <c r="Z343" s="47">
        <v>351</v>
      </c>
    </row>
    <row r="344" spans="26:26">
      <c r="Z344" s="47">
        <v>352</v>
      </c>
    </row>
    <row r="345" spans="26:26">
      <c r="Z345" s="47">
        <v>353</v>
      </c>
    </row>
    <row r="346" spans="26:26">
      <c r="Z346" s="47">
        <v>354</v>
      </c>
    </row>
    <row r="347" spans="26:26">
      <c r="Z347" s="47">
        <v>355</v>
      </c>
    </row>
    <row r="348" spans="26:26">
      <c r="Z348" s="47">
        <v>356</v>
      </c>
    </row>
    <row r="349" spans="26:26">
      <c r="Z349" s="47">
        <v>357</v>
      </c>
    </row>
    <row r="350" spans="26:26">
      <c r="Z350" s="47">
        <v>358</v>
      </c>
    </row>
    <row r="351" spans="26:26">
      <c r="Z351" s="47">
        <v>359</v>
      </c>
    </row>
    <row r="352" spans="26:26">
      <c r="Z352" s="47">
        <v>360</v>
      </c>
    </row>
    <row r="353" spans="26:26">
      <c r="Z353" s="47">
        <v>361</v>
      </c>
    </row>
    <row r="354" spans="26:26">
      <c r="Z354" s="47">
        <v>362</v>
      </c>
    </row>
    <row r="355" spans="26:26">
      <c r="Z355" s="47">
        <v>363</v>
      </c>
    </row>
    <row r="356" spans="26:26">
      <c r="Z356" s="47">
        <v>364</v>
      </c>
    </row>
    <row r="357" spans="26:26">
      <c r="Z357" s="47">
        <v>365</v>
      </c>
    </row>
    <row r="358" spans="26:26">
      <c r="Z358" s="47">
        <v>366</v>
      </c>
    </row>
    <row r="359" spans="26:26">
      <c r="Z359" s="47">
        <v>367</v>
      </c>
    </row>
    <row r="360" spans="26:26">
      <c r="Z360" s="47">
        <v>368</v>
      </c>
    </row>
    <row r="361" spans="26:26">
      <c r="Z361" s="47">
        <v>369</v>
      </c>
    </row>
    <row r="362" spans="26:26">
      <c r="Z362" s="47">
        <v>370</v>
      </c>
    </row>
    <row r="363" spans="26:26">
      <c r="Z363" s="47">
        <v>371</v>
      </c>
    </row>
    <row r="364" spans="26:26">
      <c r="Z364" s="47">
        <v>372</v>
      </c>
    </row>
    <row r="365" spans="26:26">
      <c r="Z365" s="47">
        <v>373</v>
      </c>
    </row>
    <row r="366" spans="26:26">
      <c r="Z366" s="47">
        <v>374</v>
      </c>
    </row>
    <row r="367" spans="26:26">
      <c r="Z367" s="47">
        <v>375</v>
      </c>
    </row>
    <row r="368" spans="26:26">
      <c r="Z368" s="47">
        <v>376</v>
      </c>
    </row>
    <row r="369" spans="26:26">
      <c r="Z369" s="47">
        <v>377</v>
      </c>
    </row>
    <row r="370" spans="26:26">
      <c r="Z370" s="47">
        <v>378</v>
      </c>
    </row>
    <row r="371" spans="26:26">
      <c r="Z371" s="47">
        <v>379</v>
      </c>
    </row>
    <row r="372" spans="26:26">
      <c r="Z372" s="47">
        <v>380</v>
      </c>
    </row>
    <row r="373" spans="26:26">
      <c r="Z373" s="47">
        <v>381</v>
      </c>
    </row>
    <row r="374" spans="26:26">
      <c r="Z374" s="47">
        <v>382</v>
      </c>
    </row>
    <row r="375" spans="26:26">
      <c r="Z375" s="47">
        <v>383</v>
      </c>
    </row>
    <row r="376" spans="26:26">
      <c r="Z376" s="47">
        <v>384</v>
      </c>
    </row>
    <row r="377" spans="26:26">
      <c r="Z377" s="47">
        <v>385</v>
      </c>
    </row>
    <row r="378" spans="26:26">
      <c r="Z378" s="47">
        <v>386</v>
      </c>
    </row>
    <row r="379" spans="26:26">
      <c r="Z379" s="47">
        <v>387</v>
      </c>
    </row>
    <row r="380" spans="26:26">
      <c r="Z380" s="47">
        <v>388</v>
      </c>
    </row>
    <row r="381" spans="26:26">
      <c r="Z381" s="47">
        <v>389</v>
      </c>
    </row>
    <row r="382" spans="26:26">
      <c r="Z382" s="47">
        <v>390</v>
      </c>
    </row>
    <row r="383" spans="26:26">
      <c r="Z383" s="47">
        <v>391</v>
      </c>
    </row>
    <row r="384" spans="26:26">
      <c r="Z384" s="47">
        <v>392</v>
      </c>
    </row>
    <row r="385" spans="26:26">
      <c r="Z385" s="47">
        <v>393</v>
      </c>
    </row>
    <row r="386" spans="26:26">
      <c r="Z386" s="47">
        <v>394</v>
      </c>
    </row>
    <row r="387" spans="26:26">
      <c r="Z387" s="47">
        <v>395</v>
      </c>
    </row>
    <row r="388" spans="26:26">
      <c r="Z388" s="47">
        <v>396</v>
      </c>
    </row>
    <row r="389" spans="26:26">
      <c r="Z389" s="47">
        <v>397</v>
      </c>
    </row>
    <row r="390" spans="26:26">
      <c r="Z390" s="47">
        <v>398</v>
      </c>
    </row>
    <row r="391" spans="26:26">
      <c r="Z391" s="47">
        <v>399</v>
      </c>
    </row>
    <row r="392" spans="26:26">
      <c r="Z392" s="47">
        <v>400</v>
      </c>
    </row>
    <row r="393" spans="26:26">
      <c r="Z393" s="47">
        <v>401</v>
      </c>
    </row>
    <row r="394" spans="26:26">
      <c r="Z394" s="47">
        <v>402</v>
      </c>
    </row>
    <row r="395" spans="26:26">
      <c r="Z395" s="47">
        <v>403</v>
      </c>
    </row>
    <row r="396" spans="26:26">
      <c r="Z396" s="47">
        <v>404</v>
      </c>
    </row>
    <row r="397" spans="26:26">
      <c r="Z397" s="47">
        <v>405</v>
      </c>
    </row>
    <row r="398" spans="26:26">
      <c r="Z398" s="47">
        <v>406</v>
      </c>
    </row>
    <row r="399" spans="26:26">
      <c r="Z399" s="47">
        <v>407</v>
      </c>
    </row>
    <row r="400" spans="26:26">
      <c r="Z400" s="47">
        <v>408</v>
      </c>
    </row>
    <row r="401" spans="26:26">
      <c r="Z401" s="47">
        <v>409</v>
      </c>
    </row>
    <row r="402" spans="26:26">
      <c r="Z402" s="47">
        <v>410</v>
      </c>
    </row>
    <row r="403" spans="26:26">
      <c r="Z403" s="47">
        <v>411</v>
      </c>
    </row>
    <row r="404" spans="26:26">
      <c r="Z404" s="47">
        <v>412</v>
      </c>
    </row>
    <row r="405" spans="26:26">
      <c r="Z405" s="47">
        <v>413</v>
      </c>
    </row>
    <row r="406" spans="26:26">
      <c r="Z406" s="47">
        <v>414</v>
      </c>
    </row>
    <row r="407" spans="26:26">
      <c r="Z407" s="47">
        <v>415</v>
      </c>
    </row>
    <row r="408" spans="26:26">
      <c r="Z408" s="47">
        <v>416</v>
      </c>
    </row>
    <row r="409" spans="26:26">
      <c r="Z409" s="47">
        <v>417</v>
      </c>
    </row>
    <row r="410" spans="26:26">
      <c r="Z410" s="47">
        <v>418</v>
      </c>
    </row>
    <row r="411" spans="26:26">
      <c r="Z411" s="47">
        <v>419</v>
      </c>
    </row>
    <row r="412" spans="26:26">
      <c r="Z412" s="47">
        <v>420</v>
      </c>
    </row>
    <row r="413" spans="26:26">
      <c r="Z413" s="47">
        <v>421</v>
      </c>
    </row>
    <row r="414" spans="26:26">
      <c r="Z414" s="47">
        <v>422</v>
      </c>
    </row>
    <row r="415" spans="26:26">
      <c r="Z415" s="47">
        <v>423</v>
      </c>
    </row>
    <row r="416" spans="26:26">
      <c r="Z416" s="47">
        <v>424</v>
      </c>
    </row>
    <row r="417" spans="26:26">
      <c r="Z417" s="47">
        <v>425</v>
      </c>
    </row>
    <row r="418" spans="26:26">
      <c r="Z418" s="47">
        <v>426</v>
      </c>
    </row>
    <row r="419" spans="26:26">
      <c r="Z419" s="47">
        <v>427</v>
      </c>
    </row>
    <row r="420" spans="26:26">
      <c r="Z420" s="47">
        <v>428</v>
      </c>
    </row>
    <row r="421" spans="26:26">
      <c r="Z421" s="47">
        <v>429</v>
      </c>
    </row>
    <row r="422" spans="26:26">
      <c r="Z422" s="47">
        <v>430</v>
      </c>
    </row>
    <row r="423" spans="26:26">
      <c r="Z423" s="47">
        <v>431</v>
      </c>
    </row>
    <row r="424" spans="26:26">
      <c r="Z424" s="47">
        <v>432</v>
      </c>
    </row>
    <row r="425" spans="26:26">
      <c r="Z425" s="47">
        <v>433</v>
      </c>
    </row>
    <row r="426" spans="26:26">
      <c r="Z426" s="47">
        <v>434</v>
      </c>
    </row>
    <row r="427" spans="26:26">
      <c r="Z427" s="47">
        <v>435</v>
      </c>
    </row>
    <row r="428" spans="26:26">
      <c r="Z428" s="47">
        <v>436</v>
      </c>
    </row>
    <row r="429" spans="26:26">
      <c r="Z429" s="47">
        <v>437</v>
      </c>
    </row>
    <row r="430" spans="26:26">
      <c r="Z430" s="47">
        <v>438</v>
      </c>
    </row>
    <row r="431" spans="26:26">
      <c r="Z431" s="47">
        <v>439</v>
      </c>
    </row>
    <row r="432" spans="26:26">
      <c r="Z432" s="47">
        <v>440</v>
      </c>
    </row>
    <row r="433" spans="26:26">
      <c r="Z433" s="47">
        <v>441</v>
      </c>
    </row>
    <row r="434" spans="26:26">
      <c r="Z434" s="47">
        <v>442</v>
      </c>
    </row>
    <row r="435" spans="26:26">
      <c r="Z435" s="47">
        <v>443</v>
      </c>
    </row>
    <row r="436" spans="26:26">
      <c r="Z436" s="47">
        <v>444</v>
      </c>
    </row>
    <row r="437" spans="26:26">
      <c r="Z437" s="47">
        <v>445</v>
      </c>
    </row>
    <row r="438" spans="26:26">
      <c r="Z438" s="47">
        <v>446</v>
      </c>
    </row>
    <row r="439" spans="26:26">
      <c r="Z439" s="47">
        <v>447</v>
      </c>
    </row>
    <row r="440" spans="26:26">
      <c r="Z440" s="47">
        <v>448</v>
      </c>
    </row>
    <row r="441" spans="26:26">
      <c r="Z441" s="47">
        <v>449</v>
      </c>
    </row>
    <row r="442" spans="26:26">
      <c r="Z442" s="47">
        <v>450</v>
      </c>
    </row>
    <row r="443" spans="26:26">
      <c r="Z443" s="47">
        <v>451</v>
      </c>
    </row>
    <row r="444" spans="26:26">
      <c r="Z444" s="47">
        <v>452</v>
      </c>
    </row>
    <row r="445" spans="26:26">
      <c r="Z445" s="47">
        <v>453</v>
      </c>
    </row>
    <row r="446" spans="26:26">
      <c r="Z446" s="47">
        <v>454</v>
      </c>
    </row>
    <row r="447" spans="26:26">
      <c r="Z447" s="47">
        <v>455</v>
      </c>
    </row>
    <row r="448" spans="26:26">
      <c r="Z448" s="47">
        <v>456</v>
      </c>
    </row>
    <row r="449" spans="26:26">
      <c r="Z449" s="47">
        <v>457</v>
      </c>
    </row>
    <row r="450" spans="26:26">
      <c r="Z450" s="47">
        <v>458</v>
      </c>
    </row>
    <row r="451" spans="26:26">
      <c r="Z451" s="47">
        <v>459</v>
      </c>
    </row>
    <row r="452" spans="26:26">
      <c r="Z452" s="47">
        <v>460</v>
      </c>
    </row>
    <row r="453" spans="26:26">
      <c r="Z453" s="47">
        <v>461</v>
      </c>
    </row>
    <row r="454" spans="26:26">
      <c r="Z454" s="47">
        <v>462</v>
      </c>
    </row>
    <row r="455" spans="26:26">
      <c r="Z455" s="47">
        <v>463</v>
      </c>
    </row>
    <row r="456" spans="26:26">
      <c r="Z456" s="47">
        <v>464</v>
      </c>
    </row>
    <row r="457" spans="26:26">
      <c r="Z457" s="47">
        <v>465</v>
      </c>
    </row>
    <row r="458" spans="26:26">
      <c r="Z458" s="47">
        <v>466</v>
      </c>
    </row>
    <row r="459" spans="26:26">
      <c r="Z459" s="47">
        <v>467</v>
      </c>
    </row>
    <row r="460" spans="26:26">
      <c r="Z460" s="47">
        <v>468</v>
      </c>
    </row>
    <row r="461" spans="26:26">
      <c r="Z461" s="47">
        <v>469</v>
      </c>
    </row>
    <row r="462" spans="26:26">
      <c r="Z462" s="47">
        <v>470</v>
      </c>
    </row>
    <row r="463" spans="26:26">
      <c r="Z463" s="47">
        <v>471</v>
      </c>
    </row>
    <row r="464" spans="26:26">
      <c r="Z464" s="47">
        <v>472</v>
      </c>
    </row>
    <row r="465" spans="26:26">
      <c r="Z465" s="47">
        <v>473</v>
      </c>
    </row>
    <row r="466" spans="26:26">
      <c r="Z466" s="47">
        <v>474</v>
      </c>
    </row>
    <row r="467" spans="26:26">
      <c r="Z467" s="47">
        <v>475</v>
      </c>
    </row>
    <row r="468" spans="26:26">
      <c r="Z468" s="47">
        <v>476</v>
      </c>
    </row>
    <row r="469" spans="26:26">
      <c r="Z469" s="47">
        <v>477</v>
      </c>
    </row>
    <row r="470" spans="26:26">
      <c r="Z470" s="47">
        <v>478</v>
      </c>
    </row>
    <row r="471" spans="26:26">
      <c r="Z471" s="47">
        <v>479</v>
      </c>
    </row>
    <row r="472" spans="26:26">
      <c r="Z472" s="47">
        <v>480</v>
      </c>
    </row>
    <row r="473" spans="26:26">
      <c r="Z473" s="47">
        <v>481</v>
      </c>
    </row>
    <row r="474" spans="26:26">
      <c r="Z474" s="47">
        <v>482</v>
      </c>
    </row>
    <row r="475" spans="26:26">
      <c r="Z475" s="47">
        <v>483</v>
      </c>
    </row>
    <row r="476" spans="26:26">
      <c r="Z476" s="47">
        <v>484</v>
      </c>
    </row>
    <row r="477" spans="26:26">
      <c r="Z477" s="47">
        <v>485</v>
      </c>
    </row>
    <row r="478" spans="26:26">
      <c r="Z478" s="47">
        <v>486</v>
      </c>
    </row>
    <row r="479" spans="26:26">
      <c r="Z479" s="47">
        <v>487</v>
      </c>
    </row>
    <row r="480" spans="26:26">
      <c r="Z480" s="47">
        <v>488</v>
      </c>
    </row>
    <row r="481" spans="26:26">
      <c r="Z481" s="47">
        <v>489</v>
      </c>
    </row>
    <row r="482" spans="26:26">
      <c r="Z482" s="47">
        <v>490</v>
      </c>
    </row>
    <row r="483" spans="26:26">
      <c r="Z483" s="47">
        <v>491</v>
      </c>
    </row>
    <row r="484" spans="26:26">
      <c r="Z484" s="47">
        <v>492</v>
      </c>
    </row>
    <row r="485" spans="26:26">
      <c r="Z485" s="47">
        <v>493</v>
      </c>
    </row>
    <row r="486" spans="26:26">
      <c r="Z486" s="47">
        <v>494</v>
      </c>
    </row>
    <row r="487" spans="26:26">
      <c r="Z487" s="47">
        <v>495</v>
      </c>
    </row>
    <row r="488" spans="26:26">
      <c r="Z488" s="47">
        <v>496</v>
      </c>
    </row>
    <row r="489" spans="26:26">
      <c r="Z489" s="47">
        <v>497</v>
      </c>
    </row>
    <row r="490" spans="26:26">
      <c r="Z490" s="47">
        <v>498</v>
      </c>
    </row>
    <row r="491" spans="26:26">
      <c r="Z491" s="47">
        <v>499</v>
      </c>
    </row>
    <row r="492" spans="26:26">
      <c r="Z492" s="47">
        <v>500</v>
      </c>
    </row>
    <row r="493" spans="26:26">
      <c r="Z493" s="47">
        <v>501</v>
      </c>
    </row>
    <row r="494" spans="26:26">
      <c r="Z494" s="47">
        <v>502</v>
      </c>
    </row>
    <row r="495" spans="26:26">
      <c r="Z495" s="47">
        <v>503</v>
      </c>
    </row>
    <row r="496" spans="26:26">
      <c r="Z496" s="47">
        <v>504</v>
      </c>
    </row>
    <row r="497" spans="26:26">
      <c r="Z497" s="47">
        <v>505</v>
      </c>
    </row>
    <row r="498" spans="26:26">
      <c r="Z498" s="47">
        <v>506</v>
      </c>
    </row>
    <row r="499" spans="26:26">
      <c r="Z499" s="47">
        <v>507</v>
      </c>
    </row>
    <row r="500" spans="26:26">
      <c r="Z500" s="47">
        <v>508</v>
      </c>
    </row>
    <row r="501" spans="26:26">
      <c r="Z501" s="47">
        <v>509</v>
      </c>
    </row>
    <row r="502" spans="26:26">
      <c r="Z502" s="47">
        <v>510</v>
      </c>
    </row>
    <row r="503" spans="26:26">
      <c r="Z503" s="47">
        <v>511</v>
      </c>
    </row>
    <row r="504" spans="26:26">
      <c r="Z504" s="47">
        <v>512</v>
      </c>
    </row>
    <row r="505" spans="26:26">
      <c r="Z505" s="47">
        <v>513</v>
      </c>
    </row>
    <row r="506" spans="26:26">
      <c r="Z506" s="47">
        <v>514</v>
      </c>
    </row>
    <row r="507" spans="26:26">
      <c r="Z507" s="47">
        <v>515</v>
      </c>
    </row>
    <row r="508" spans="26:26">
      <c r="Z508" s="47">
        <v>516</v>
      </c>
    </row>
    <row r="509" spans="26:26">
      <c r="Z509" s="47">
        <v>517</v>
      </c>
    </row>
    <row r="510" spans="26:26">
      <c r="Z510" s="47">
        <v>518</v>
      </c>
    </row>
    <row r="511" spans="26:26">
      <c r="Z511" s="47">
        <v>519</v>
      </c>
    </row>
    <row r="512" spans="26:26">
      <c r="Z512" s="47">
        <v>520</v>
      </c>
    </row>
    <row r="513" spans="26:26">
      <c r="Z513" s="47">
        <v>521</v>
      </c>
    </row>
    <row r="514" spans="26:26">
      <c r="Z514" s="47">
        <v>522</v>
      </c>
    </row>
    <row r="515" spans="26:26">
      <c r="Z515" s="47">
        <v>523</v>
      </c>
    </row>
    <row r="516" spans="26:26">
      <c r="Z516" s="47">
        <v>524</v>
      </c>
    </row>
    <row r="517" spans="26:26">
      <c r="Z517" s="47">
        <v>525</v>
      </c>
    </row>
    <row r="518" spans="26:26">
      <c r="Z518" s="47">
        <v>526</v>
      </c>
    </row>
    <row r="519" spans="26:26">
      <c r="Z519" s="47">
        <v>527</v>
      </c>
    </row>
    <row r="520" spans="26:26">
      <c r="Z520" s="47">
        <v>528</v>
      </c>
    </row>
    <row r="521" spans="26:26">
      <c r="Z521" s="47">
        <v>529</v>
      </c>
    </row>
    <row r="522" spans="26:26">
      <c r="Z522" s="47">
        <v>530</v>
      </c>
    </row>
    <row r="523" spans="26:26">
      <c r="Z523" s="47">
        <v>531</v>
      </c>
    </row>
    <row r="524" spans="26:26">
      <c r="Z524" s="47">
        <v>532</v>
      </c>
    </row>
    <row r="525" spans="26:26">
      <c r="Z525" s="47">
        <v>533</v>
      </c>
    </row>
    <row r="526" spans="26:26">
      <c r="Z526" s="47">
        <v>534</v>
      </c>
    </row>
    <row r="527" spans="26:26">
      <c r="Z527" s="47">
        <v>535</v>
      </c>
    </row>
    <row r="528" spans="26:26">
      <c r="Z528" s="47">
        <v>536</v>
      </c>
    </row>
    <row r="529" spans="26:26">
      <c r="Z529" s="47">
        <v>537</v>
      </c>
    </row>
    <row r="530" spans="26:26">
      <c r="Z530" s="47">
        <v>538</v>
      </c>
    </row>
    <row r="531" spans="26:26">
      <c r="Z531" s="47">
        <v>539</v>
      </c>
    </row>
    <row r="532" spans="26:26">
      <c r="Z532" s="47">
        <v>540</v>
      </c>
    </row>
    <row r="533" spans="26:26">
      <c r="Z533" s="47">
        <v>541</v>
      </c>
    </row>
    <row r="534" spans="26:26">
      <c r="Z534" s="47">
        <v>542</v>
      </c>
    </row>
    <row r="535" spans="26:26">
      <c r="Z535" s="47">
        <v>543</v>
      </c>
    </row>
    <row r="536" spans="26:26">
      <c r="Z536" s="47">
        <v>544</v>
      </c>
    </row>
    <row r="537" spans="26:26">
      <c r="Z537" s="47">
        <v>545</v>
      </c>
    </row>
    <row r="538" spans="26:26">
      <c r="Z538" s="47">
        <v>546</v>
      </c>
    </row>
    <row r="539" spans="26:26">
      <c r="Z539" s="47">
        <v>547</v>
      </c>
    </row>
    <row r="540" spans="26:26">
      <c r="Z540" s="47">
        <v>548</v>
      </c>
    </row>
    <row r="541" spans="26:26">
      <c r="Z541" s="47">
        <v>549</v>
      </c>
    </row>
    <row r="542" spans="26:26">
      <c r="Z542" s="47">
        <v>550</v>
      </c>
    </row>
    <row r="543" spans="26:26">
      <c r="Z543" s="47">
        <v>551</v>
      </c>
    </row>
    <row r="544" spans="26:26">
      <c r="Z544" s="47">
        <v>552</v>
      </c>
    </row>
    <row r="545" spans="26:26">
      <c r="Z545" s="47">
        <v>553</v>
      </c>
    </row>
    <row r="546" spans="26:26">
      <c r="Z546" s="47">
        <v>554</v>
      </c>
    </row>
    <row r="547" spans="26:26">
      <c r="Z547" s="47">
        <v>555</v>
      </c>
    </row>
    <row r="548" spans="26:26">
      <c r="Z548" s="47">
        <v>556</v>
      </c>
    </row>
    <row r="549" spans="26:26">
      <c r="Z549" s="47">
        <v>557</v>
      </c>
    </row>
    <row r="550" spans="26:26">
      <c r="Z550" s="47">
        <v>558</v>
      </c>
    </row>
    <row r="551" spans="26:26">
      <c r="Z551" s="47">
        <v>559</v>
      </c>
    </row>
    <row r="552" spans="26:26">
      <c r="Z552" s="47">
        <v>560</v>
      </c>
    </row>
    <row r="553" spans="26:26">
      <c r="Z553" s="47">
        <v>561</v>
      </c>
    </row>
    <row r="554" spans="26:26">
      <c r="Z554" s="47">
        <v>562</v>
      </c>
    </row>
    <row r="555" spans="26:26">
      <c r="Z555" s="47">
        <v>563</v>
      </c>
    </row>
    <row r="556" spans="26:26">
      <c r="Z556" s="47">
        <v>564</v>
      </c>
    </row>
    <row r="557" spans="26:26">
      <c r="Z557" s="47">
        <v>565</v>
      </c>
    </row>
    <row r="558" spans="26:26">
      <c r="Z558" s="47">
        <v>566</v>
      </c>
    </row>
    <row r="559" spans="26:26">
      <c r="Z559" s="47">
        <v>567</v>
      </c>
    </row>
    <row r="560" spans="26:26">
      <c r="Z560" s="47">
        <v>568</v>
      </c>
    </row>
    <row r="561" spans="26:26">
      <c r="Z561" s="47">
        <v>569</v>
      </c>
    </row>
    <row r="562" spans="26:26">
      <c r="Z562" s="47">
        <v>570</v>
      </c>
    </row>
    <row r="563" spans="26:26">
      <c r="Z563" s="47">
        <v>571</v>
      </c>
    </row>
    <row r="564" spans="26:26">
      <c r="Z564" s="47">
        <v>572</v>
      </c>
    </row>
    <row r="565" spans="26:26">
      <c r="Z565" s="47">
        <v>573</v>
      </c>
    </row>
    <row r="566" spans="26:26">
      <c r="Z566" s="47">
        <v>574</v>
      </c>
    </row>
    <row r="567" spans="26:26">
      <c r="Z567" s="47">
        <v>575</v>
      </c>
    </row>
    <row r="568" spans="26:26">
      <c r="Z568" s="47">
        <v>576</v>
      </c>
    </row>
    <row r="569" spans="26:26">
      <c r="Z569" s="47">
        <v>577</v>
      </c>
    </row>
    <row r="570" spans="26:26">
      <c r="Z570" s="47">
        <v>578</v>
      </c>
    </row>
    <row r="571" spans="26:26">
      <c r="Z571" s="47">
        <v>579</v>
      </c>
    </row>
    <row r="572" spans="26:26">
      <c r="Z572" s="47">
        <v>580</v>
      </c>
    </row>
    <row r="573" spans="26:26">
      <c r="Z573" s="47">
        <v>581</v>
      </c>
    </row>
    <row r="574" spans="26:26">
      <c r="Z574" s="47">
        <v>582</v>
      </c>
    </row>
    <row r="575" spans="26:26">
      <c r="Z575" s="47">
        <v>583</v>
      </c>
    </row>
    <row r="576" spans="26:26">
      <c r="Z576" s="47">
        <v>584</v>
      </c>
    </row>
    <row r="577" spans="26:26">
      <c r="Z577" s="47">
        <v>585</v>
      </c>
    </row>
    <row r="578" spans="26:26">
      <c r="Z578" s="47">
        <v>586</v>
      </c>
    </row>
    <row r="579" spans="26:26">
      <c r="Z579" s="47">
        <v>587</v>
      </c>
    </row>
    <row r="580" spans="26:26">
      <c r="Z580" s="47">
        <v>588</v>
      </c>
    </row>
    <row r="581" spans="26:26">
      <c r="Z581" s="47">
        <v>589</v>
      </c>
    </row>
    <row r="582" spans="26:26">
      <c r="Z582" s="47">
        <v>590</v>
      </c>
    </row>
    <row r="583" spans="26:26">
      <c r="Z583" s="47">
        <v>591</v>
      </c>
    </row>
    <row r="584" spans="26:26">
      <c r="Z584" s="47">
        <v>592</v>
      </c>
    </row>
    <row r="585" spans="26:26">
      <c r="Z585" s="47">
        <v>593</v>
      </c>
    </row>
    <row r="586" spans="26:26">
      <c r="Z586" s="47">
        <v>594</v>
      </c>
    </row>
    <row r="587" spans="26:26">
      <c r="Z587" s="47">
        <v>595</v>
      </c>
    </row>
    <row r="588" spans="26:26">
      <c r="Z588" s="47">
        <v>596</v>
      </c>
    </row>
    <row r="589" spans="26:26">
      <c r="Z589" s="47">
        <v>597</v>
      </c>
    </row>
    <row r="590" spans="26:26">
      <c r="Z590" s="47">
        <v>598</v>
      </c>
    </row>
    <row r="591" spans="26:26">
      <c r="Z591" s="47">
        <v>599</v>
      </c>
    </row>
    <row r="592" spans="26:26">
      <c r="Z592" s="47">
        <v>600</v>
      </c>
    </row>
    <row r="593" spans="26:26">
      <c r="Z593" s="47">
        <v>601</v>
      </c>
    </row>
    <row r="594" spans="26:26">
      <c r="Z594" s="47">
        <v>602</v>
      </c>
    </row>
    <row r="595" spans="26:26">
      <c r="Z595" s="47">
        <v>603</v>
      </c>
    </row>
    <row r="596" spans="26:26">
      <c r="Z596" s="47">
        <v>604</v>
      </c>
    </row>
    <row r="597" spans="26:26">
      <c r="Z597" s="47">
        <v>605</v>
      </c>
    </row>
    <row r="598" spans="26:26">
      <c r="Z598" s="47">
        <v>606</v>
      </c>
    </row>
    <row r="599" spans="26:26">
      <c r="Z599" s="47">
        <v>607</v>
      </c>
    </row>
    <row r="600" spans="26:26">
      <c r="Z600" s="47">
        <v>608</v>
      </c>
    </row>
    <row r="601" spans="26:26">
      <c r="Z601" s="47">
        <v>609</v>
      </c>
    </row>
    <row r="602" spans="26:26">
      <c r="Z602" s="47">
        <v>610</v>
      </c>
    </row>
    <row r="603" spans="26:26">
      <c r="Z603" s="47">
        <v>611</v>
      </c>
    </row>
    <row r="604" spans="26:26">
      <c r="Z604" s="47">
        <v>612</v>
      </c>
    </row>
    <row r="605" spans="26:26">
      <c r="Z605" s="47">
        <v>613</v>
      </c>
    </row>
    <row r="606" spans="26:26">
      <c r="Z606" s="47">
        <v>614</v>
      </c>
    </row>
    <row r="607" spans="26:26">
      <c r="Z607" s="47">
        <v>615</v>
      </c>
    </row>
    <row r="608" spans="26:26">
      <c r="Z608" s="47">
        <v>616</v>
      </c>
    </row>
    <row r="609" spans="26:26">
      <c r="Z609" s="47">
        <v>617</v>
      </c>
    </row>
    <row r="610" spans="26:26">
      <c r="Z610" s="47">
        <v>618</v>
      </c>
    </row>
    <row r="611" spans="26:26">
      <c r="Z611" s="47">
        <v>619</v>
      </c>
    </row>
    <row r="612" spans="26:26">
      <c r="Z612" s="47">
        <v>620</v>
      </c>
    </row>
    <row r="613" spans="26:26">
      <c r="Z613" s="47">
        <v>621</v>
      </c>
    </row>
    <row r="614" spans="26:26">
      <c r="Z614" s="47">
        <v>622</v>
      </c>
    </row>
    <row r="615" spans="26:26">
      <c r="Z615" s="47">
        <v>623</v>
      </c>
    </row>
    <row r="616" spans="26:26">
      <c r="Z616" s="47">
        <v>624</v>
      </c>
    </row>
    <row r="617" spans="26:26">
      <c r="Z617" s="47">
        <v>625</v>
      </c>
    </row>
    <row r="618" spans="26:26">
      <c r="Z618" s="47">
        <v>626</v>
      </c>
    </row>
    <row r="619" spans="26:26">
      <c r="Z619" s="47">
        <v>627</v>
      </c>
    </row>
    <row r="620" spans="26:26">
      <c r="Z620" s="47">
        <v>628</v>
      </c>
    </row>
    <row r="621" spans="26:26">
      <c r="Z621" s="47">
        <v>629</v>
      </c>
    </row>
    <row r="622" spans="26:26">
      <c r="Z622" s="47">
        <v>630</v>
      </c>
    </row>
    <row r="623" spans="26:26">
      <c r="Z623" s="47">
        <v>631</v>
      </c>
    </row>
    <row r="624" spans="26:26">
      <c r="Z624" s="47">
        <v>632</v>
      </c>
    </row>
    <row r="625" spans="26:26">
      <c r="Z625" s="47">
        <v>633</v>
      </c>
    </row>
    <row r="626" spans="26:26">
      <c r="Z626" s="47">
        <v>634</v>
      </c>
    </row>
    <row r="627" spans="26:26">
      <c r="Z627" s="47">
        <v>635</v>
      </c>
    </row>
    <row r="628" spans="26:26">
      <c r="Z628" s="47">
        <v>636</v>
      </c>
    </row>
    <row r="629" spans="26:26">
      <c r="Z629" s="47">
        <v>637</v>
      </c>
    </row>
    <row r="630" spans="26:26">
      <c r="Z630" s="47">
        <v>638</v>
      </c>
    </row>
    <row r="631" spans="26:26">
      <c r="Z631" s="47">
        <v>639</v>
      </c>
    </row>
    <row r="632" spans="26:26">
      <c r="Z632" s="47">
        <v>640</v>
      </c>
    </row>
    <row r="633" spans="26:26">
      <c r="Z633" s="47">
        <v>641</v>
      </c>
    </row>
    <row r="634" spans="26:26">
      <c r="Z634" s="47">
        <v>642</v>
      </c>
    </row>
    <row r="635" spans="26:26">
      <c r="Z635" s="47">
        <v>643</v>
      </c>
    </row>
    <row r="636" spans="26:26">
      <c r="Z636" s="47">
        <v>644</v>
      </c>
    </row>
    <row r="637" spans="26:26">
      <c r="Z637" s="47">
        <v>645</v>
      </c>
    </row>
    <row r="638" spans="26:26">
      <c r="Z638" s="47">
        <v>646</v>
      </c>
    </row>
    <row r="639" spans="26:26">
      <c r="Z639" s="47">
        <v>647</v>
      </c>
    </row>
    <row r="640" spans="26:26">
      <c r="Z640" s="47">
        <v>648</v>
      </c>
    </row>
    <row r="641" spans="26:26">
      <c r="Z641" s="47">
        <v>649</v>
      </c>
    </row>
    <row r="642" spans="26:26">
      <c r="Z642" s="47">
        <v>650</v>
      </c>
    </row>
    <row r="643" spans="26:26">
      <c r="Z643" s="47">
        <v>651</v>
      </c>
    </row>
    <row r="644" spans="26:26">
      <c r="Z644" s="47">
        <v>652</v>
      </c>
    </row>
    <row r="645" spans="26:26">
      <c r="Z645" s="47">
        <v>653</v>
      </c>
    </row>
    <row r="646" spans="26:26">
      <c r="Z646" s="47">
        <v>654</v>
      </c>
    </row>
    <row r="647" spans="26:26">
      <c r="Z647" s="47">
        <v>655</v>
      </c>
    </row>
    <row r="648" spans="26:26">
      <c r="Z648" s="47">
        <v>656</v>
      </c>
    </row>
    <row r="649" spans="26:26">
      <c r="Z649" s="47">
        <v>657</v>
      </c>
    </row>
    <row r="650" spans="26:26">
      <c r="Z650" s="47">
        <v>658</v>
      </c>
    </row>
    <row r="651" spans="26:26">
      <c r="Z651" s="47">
        <v>659</v>
      </c>
    </row>
    <row r="652" spans="26:26">
      <c r="Z652" s="47">
        <v>660</v>
      </c>
    </row>
    <row r="653" spans="26:26">
      <c r="Z653" s="47">
        <v>661</v>
      </c>
    </row>
    <row r="654" spans="26:26">
      <c r="Z654" s="47">
        <v>662</v>
      </c>
    </row>
    <row r="655" spans="26:26">
      <c r="Z655" s="47">
        <v>663</v>
      </c>
    </row>
    <row r="656" spans="26:26">
      <c r="Z656" s="47">
        <v>664</v>
      </c>
    </row>
    <row r="657" spans="26:26">
      <c r="Z657" s="47">
        <v>665</v>
      </c>
    </row>
    <row r="658" spans="26:26">
      <c r="Z658" s="47">
        <v>666</v>
      </c>
    </row>
    <row r="659" spans="26:26">
      <c r="Z659" s="47">
        <v>667</v>
      </c>
    </row>
    <row r="660" spans="26:26">
      <c r="Z660" s="47">
        <v>668</v>
      </c>
    </row>
    <row r="661" spans="26:26">
      <c r="Z661" s="47">
        <v>669</v>
      </c>
    </row>
    <row r="662" spans="26:26">
      <c r="Z662" s="47">
        <v>670</v>
      </c>
    </row>
    <row r="663" spans="26:26">
      <c r="Z663" s="47">
        <v>671</v>
      </c>
    </row>
    <row r="664" spans="26:26">
      <c r="Z664" s="47">
        <v>672</v>
      </c>
    </row>
    <row r="665" spans="26:26">
      <c r="Z665" s="47">
        <v>673</v>
      </c>
    </row>
    <row r="666" spans="26:26">
      <c r="Z666" s="47">
        <v>674</v>
      </c>
    </row>
    <row r="667" spans="26:26">
      <c r="Z667" s="47">
        <v>675</v>
      </c>
    </row>
    <row r="668" spans="26:26">
      <c r="Z668" s="47">
        <v>676</v>
      </c>
    </row>
    <row r="669" spans="26:26">
      <c r="Z669" s="47">
        <v>677</v>
      </c>
    </row>
    <row r="670" spans="26:26">
      <c r="Z670" s="47">
        <v>678</v>
      </c>
    </row>
    <row r="671" spans="26:26">
      <c r="Z671" s="47">
        <v>679</v>
      </c>
    </row>
    <row r="672" spans="26:26">
      <c r="Z672" s="47">
        <v>680</v>
      </c>
    </row>
    <row r="673" spans="26:26">
      <c r="Z673" s="47">
        <v>681</v>
      </c>
    </row>
    <row r="674" spans="26:26">
      <c r="Z674" s="47">
        <v>682</v>
      </c>
    </row>
    <row r="675" spans="26:26">
      <c r="Z675" s="47">
        <v>683</v>
      </c>
    </row>
    <row r="676" spans="26:26">
      <c r="Z676" s="47">
        <v>684</v>
      </c>
    </row>
    <row r="677" spans="26:26">
      <c r="Z677" s="47">
        <v>685</v>
      </c>
    </row>
    <row r="678" spans="26:26">
      <c r="Z678" s="47">
        <v>686</v>
      </c>
    </row>
    <row r="679" spans="26:26">
      <c r="Z679" s="47">
        <v>687</v>
      </c>
    </row>
    <row r="680" spans="26:26">
      <c r="Z680" s="47">
        <v>688</v>
      </c>
    </row>
    <row r="681" spans="26:26">
      <c r="Z681" s="47">
        <v>689</v>
      </c>
    </row>
    <row r="682" spans="26:26">
      <c r="Z682" s="47">
        <v>690</v>
      </c>
    </row>
    <row r="683" spans="26:26">
      <c r="Z683" s="47">
        <v>691</v>
      </c>
    </row>
    <row r="684" spans="26:26">
      <c r="Z684" s="47">
        <v>692</v>
      </c>
    </row>
    <row r="685" spans="26:26">
      <c r="Z685" s="47">
        <v>693</v>
      </c>
    </row>
    <row r="686" spans="26:26">
      <c r="Z686" s="47">
        <v>694</v>
      </c>
    </row>
    <row r="687" spans="26:26">
      <c r="Z687" s="47">
        <v>695</v>
      </c>
    </row>
    <row r="688" spans="26:26">
      <c r="Z688" s="47">
        <v>696</v>
      </c>
    </row>
    <row r="689" spans="26:26">
      <c r="Z689" s="47">
        <v>697</v>
      </c>
    </row>
    <row r="690" spans="26:26">
      <c r="Z690" s="47">
        <v>698</v>
      </c>
    </row>
    <row r="691" spans="26:26">
      <c r="Z691" s="47">
        <v>699</v>
      </c>
    </row>
    <row r="692" spans="26:26">
      <c r="Z692" s="47">
        <v>700</v>
      </c>
    </row>
    <row r="693" spans="26:26">
      <c r="Z693" s="47">
        <v>701</v>
      </c>
    </row>
    <row r="694" spans="26:26">
      <c r="Z694" s="47">
        <v>702</v>
      </c>
    </row>
    <row r="695" spans="26:26">
      <c r="Z695" s="47">
        <v>703</v>
      </c>
    </row>
    <row r="696" spans="26:26">
      <c r="Z696" s="47">
        <v>704</v>
      </c>
    </row>
    <row r="697" spans="26:26">
      <c r="Z697" s="47">
        <v>705</v>
      </c>
    </row>
    <row r="698" spans="26:26">
      <c r="Z698" s="47">
        <v>706</v>
      </c>
    </row>
    <row r="699" spans="26:26">
      <c r="Z699" s="47">
        <v>707</v>
      </c>
    </row>
    <row r="700" spans="26:26">
      <c r="Z700" s="47">
        <v>708</v>
      </c>
    </row>
    <row r="701" spans="26:26">
      <c r="Z701" s="47">
        <v>709</v>
      </c>
    </row>
    <row r="702" spans="26:26">
      <c r="Z702" s="47">
        <v>710</v>
      </c>
    </row>
    <row r="703" spans="26:26">
      <c r="Z703" s="47">
        <v>711</v>
      </c>
    </row>
    <row r="704" spans="26:26">
      <c r="Z704" s="47">
        <v>712</v>
      </c>
    </row>
    <row r="705" spans="26:26">
      <c r="Z705" s="47">
        <v>713</v>
      </c>
    </row>
    <row r="706" spans="26:26">
      <c r="Z706" s="47">
        <v>714</v>
      </c>
    </row>
    <row r="707" spans="26:26">
      <c r="Z707" s="47">
        <v>715</v>
      </c>
    </row>
    <row r="708" spans="26:26">
      <c r="Z708" s="47">
        <v>716</v>
      </c>
    </row>
    <row r="709" spans="26:26">
      <c r="Z709" s="47">
        <v>717</v>
      </c>
    </row>
    <row r="710" spans="26:26">
      <c r="Z710" s="47">
        <v>718</v>
      </c>
    </row>
    <row r="711" spans="26:26">
      <c r="Z711" s="47">
        <v>719</v>
      </c>
    </row>
    <row r="712" spans="26:26">
      <c r="Z712" s="47">
        <v>720</v>
      </c>
    </row>
    <row r="713" spans="26:26">
      <c r="Z713" s="47">
        <v>721</v>
      </c>
    </row>
    <row r="714" spans="26:26">
      <c r="Z714" s="47">
        <v>722</v>
      </c>
    </row>
    <row r="715" spans="26:26">
      <c r="Z715" s="47">
        <v>723</v>
      </c>
    </row>
    <row r="716" spans="26:26">
      <c r="Z716" s="47">
        <v>724</v>
      </c>
    </row>
    <row r="717" spans="26:26">
      <c r="Z717" s="47">
        <v>725</v>
      </c>
    </row>
    <row r="718" spans="26:26">
      <c r="Z718" s="47">
        <v>726</v>
      </c>
    </row>
    <row r="719" spans="26:26">
      <c r="Z719" s="47">
        <v>727</v>
      </c>
    </row>
    <row r="720" spans="26:26">
      <c r="Z720" s="47">
        <v>728</v>
      </c>
    </row>
    <row r="721" spans="26:26">
      <c r="Z721" s="47">
        <v>729</v>
      </c>
    </row>
    <row r="722" spans="26:26">
      <c r="Z722" s="47">
        <v>730</v>
      </c>
    </row>
    <row r="723" spans="26:26">
      <c r="Z723" s="47">
        <v>731</v>
      </c>
    </row>
    <row r="724" spans="26:26">
      <c r="Z724" s="47">
        <v>732</v>
      </c>
    </row>
    <row r="725" spans="26:26">
      <c r="Z725" s="47">
        <v>733</v>
      </c>
    </row>
    <row r="726" spans="26:26">
      <c r="Z726" s="47">
        <v>734</v>
      </c>
    </row>
    <row r="727" spans="26:26">
      <c r="Z727" s="47">
        <v>735</v>
      </c>
    </row>
    <row r="728" spans="26:26">
      <c r="Z728" s="47">
        <v>736</v>
      </c>
    </row>
    <row r="729" spans="26:26">
      <c r="Z729" s="47">
        <v>737</v>
      </c>
    </row>
    <row r="730" spans="26:26">
      <c r="Z730" s="47">
        <v>738</v>
      </c>
    </row>
    <row r="731" spans="26:26">
      <c r="Z731" s="47">
        <v>739</v>
      </c>
    </row>
    <row r="732" spans="26:26">
      <c r="Z732" s="47">
        <v>740</v>
      </c>
    </row>
    <row r="733" spans="26:26">
      <c r="Z733" s="47">
        <v>741</v>
      </c>
    </row>
    <row r="734" spans="26:26">
      <c r="Z734" s="47">
        <v>742</v>
      </c>
    </row>
    <row r="735" spans="26:26">
      <c r="Z735" s="47">
        <v>743</v>
      </c>
    </row>
    <row r="736" spans="26:26">
      <c r="Z736" s="47">
        <v>744</v>
      </c>
    </row>
    <row r="737" spans="26:26">
      <c r="Z737" s="47">
        <v>745</v>
      </c>
    </row>
    <row r="738" spans="26:26">
      <c r="Z738" s="47">
        <v>746</v>
      </c>
    </row>
    <row r="739" spans="26:26">
      <c r="Z739" s="47">
        <v>747</v>
      </c>
    </row>
    <row r="740" spans="26:26">
      <c r="Z740" s="47">
        <v>748</v>
      </c>
    </row>
    <row r="741" spans="26:26">
      <c r="Z741" s="47">
        <v>749</v>
      </c>
    </row>
    <row r="742" spans="26:26">
      <c r="Z742" s="47">
        <v>750</v>
      </c>
    </row>
    <row r="743" spans="26:26">
      <c r="Z743" s="47">
        <v>751</v>
      </c>
    </row>
    <row r="744" spans="26:26">
      <c r="Z744" s="47">
        <v>752</v>
      </c>
    </row>
    <row r="745" spans="26:26">
      <c r="Z745" s="47">
        <v>753</v>
      </c>
    </row>
    <row r="746" spans="26:26">
      <c r="Z746" s="47">
        <v>754</v>
      </c>
    </row>
    <row r="747" spans="26:26">
      <c r="Z747" s="47">
        <v>755</v>
      </c>
    </row>
    <row r="748" spans="26:26">
      <c r="Z748" s="47">
        <v>756</v>
      </c>
    </row>
    <row r="749" spans="26:26">
      <c r="Z749" s="47">
        <v>757</v>
      </c>
    </row>
    <row r="750" spans="26:26">
      <c r="Z750" s="47">
        <v>758</v>
      </c>
    </row>
    <row r="751" spans="26:26">
      <c r="Z751" s="47">
        <v>759</v>
      </c>
    </row>
    <row r="752" spans="26:26">
      <c r="Z752" s="47">
        <v>760</v>
      </c>
    </row>
    <row r="753" spans="26:26">
      <c r="Z753" s="47">
        <v>761</v>
      </c>
    </row>
    <row r="754" spans="26:26">
      <c r="Z754" s="47">
        <v>762</v>
      </c>
    </row>
    <row r="755" spans="26:26">
      <c r="Z755" s="47">
        <v>763</v>
      </c>
    </row>
    <row r="756" spans="26:26">
      <c r="Z756" s="47">
        <v>764</v>
      </c>
    </row>
    <row r="757" spans="26:26">
      <c r="Z757" s="47">
        <v>765</v>
      </c>
    </row>
    <row r="758" spans="26:26">
      <c r="Z758" s="47">
        <v>766</v>
      </c>
    </row>
    <row r="759" spans="26:26">
      <c r="Z759" s="47">
        <v>767</v>
      </c>
    </row>
    <row r="760" spans="26:26">
      <c r="Z760" s="47">
        <v>768</v>
      </c>
    </row>
    <row r="761" spans="26:26">
      <c r="Z761" s="47">
        <v>769</v>
      </c>
    </row>
    <row r="762" spans="26:26">
      <c r="Z762" s="47">
        <v>770</v>
      </c>
    </row>
    <row r="763" spans="26:26">
      <c r="Z763" s="47">
        <v>771</v>
      </c>
    </row>
    <row r="764" spans="26:26">
      <c r="Z764" s="47">
        <v>772</v>
      </c>
    </row>
    <row r="765" spans="26:26">
      <c r="Z765" s="47">
        <v>773</v>
      </c>
    </row>
    <row r="766" spans="26:26">
      <c r="Z766" s="47">
        <v>774</v>
      </c>
    </row>
    <row r="767" spans="26:26">
      <c r="Z767" s="47">
        <v>775</v>
      </c>
    </row>
    <row r="768" spans="26:26">
      <c r="Z768" s="47">
        <v>776</v>
      </c>
    </row>
    <row r="769" spans="26:26">
      <c r="Z769" s="47">
        <v>777</v>
      </c>
    </row>
    <row r="770" spans="26:26">
      <c r="Z770" s="47">
        <v>778</v>
      </c>
    </row>
    <row r="771" spans="26:26">
      <c r="Z771" s="47">
        <v>779</v>
      </c>
    </row>
    <row r="772" spans="26:26">
      <c r="Z772" s="47">
        <v>780</v>
      </c>
    </row>
    <row r="773" spans="26:26">
      <c r="Z773" s="47">
        <v>781</v>
      </c>
    </row>
    <row r="774" spans="26:26">
      <c r="Z774" s="47">
        <v>782</v>
      </c>
    </row>
    <row r="775" spans="26:26">
      <c r="Z775" s="47">
        <v>783</v>
      </c>
    </row>
    <row r="776" spans="26:26">
      <c r="Z776" s="47">
        <v>784</v>
      </c>
    </row>
    <row r="777" spans="26:26">
      <c r="Z777" s="47">
        <v>785</v>
      </c>
    </row>
    <row r="778" spans="26:26">
      <c r="Z778" s="47">
        <v>786</v>
      </c>
    </row>
    <row r="779" spans="26:26">
      <c r="Z779" s="47">
        <v>787</v>
      </c>
    </row>
    <row r="780" spans="26:26">
      <c r="Z780" s="47">
        <v>788</v>
      </c>
    </row>
    <row r="781" spans="26:26">
      <c r="Z781" s="47">
        <v>789</v>
      </c>
    </row>
    <row r="782" spans="26:26">
      <c r="Z782" s="47">
        <v>790</v>
      </c>
    </row>
    <row r="783" spans="26:26">
      <c r="Z783" s="47">
        <v>791</v>
      </c>
    </row>
    <row r="784" spans="26:26">
      <c r="Z784" s="47">
        <v>792</v>
      </c>
    </row>
    <row r="785" spans="26:26">
      <c r="Z785" s="47">
        <v>793</v>
      </c>
    </row>
    <row r="786" spans="26:26">
      <c r="Z786" s="47">
        <v>794</v>
      </c>
    </row>
    <row r="787" spans="26:26">
      <c r="Z787" s="47">
        <v>795</v>
      </c>
    </row>
    <row r="788" spans="26:26">
      <c r="Z788" s="47">
        <v>796</v>
      </c>
    </row>
    <row r="789" spans="26:26">
      <c r="Z789" s="47">
        <v>797</v>
      </c>
    </row>
    <row r="790" spans="26:26">
      <c r="Z790" s="47">
        <v>798</v>
      </c>
    </row>
    <row r="791" spans="26:26">
      <c r="Z791" s="47">
        <v>799</v>
      </c>
    </row>
    <row r="792" spans="26:26">
      <c r="Z792" s="47">
        <v>800</v>
      </c>
    </row>
    <row r="793" spans="26:26">
      <c r="Z793" s="47">
        <v>801</v>
      </c>
    </row>
    <row r="794" spans="26:26">
      <c r="Z794" s="47">
        <v>802</v>
      </c>
    </row>
    <row r="795" spans="26:26">
      <c r="Z795" s="47">
        <v>803</v>
      </c>
    </row>
    <row r="796" spans="26:26">
      <c r="Z796" s="47">
        <v>804</v>
      </c>
    </row>
    <row r="797" spans="26:26">
      <c r="Z797" s="47">
        <v>805</v>
      </c>
    </row>
    <row r="798" spans="26:26">
      <c r="Z798" s="47">
        <v>806</v>
      </c>
    </row>
    <row r="799" spans="26:26">
      <c r="Z799" s="47">
        <v>807</v>
      </c>
    </row>
    <row r="800" spans="26:26">
      <c r="Z800" s="47">
        <v>808</v>
      </c>
    </row>
    <row r="801" spans="26:26">
      <c r="Z801" s="47">
        <v>809</v>
      </c>
    </row>
    <row r="802" spans="26:26">
      <c r="Z802" s="47">
        <v>810</v>
      </c>
    </row>
    <row r="803" spans="26:26">
      <c r="Z803" s="47">
        <v>811</v>
      </c>
    </row>
    <row r="804" spans="26:26">
      <c r="Z804" s="47">
        <v>812</v>
      </c>
    </row>
    <row r="805" spans="26:26">
      <c r="Z805" s="47">
        <v>813</v>
      </c>
    </row>
    <row r="806" spans="26:26">
      <c r="Z806" s="47">
        <v>814</v>
      </c>
    </row>
    <row r="807" spans="26:26">
      <c r="Z807" s="47">
        <v>815</v>
      </c>
    </row>
    <row r="808" spans="26:26">
      <c r="Z808" s="47">
        <v>816</v>
      </c>
    </row>
    <row r="809" spans="26:26">
      <c r="Z809" s="47">
        <v>817</v>
      </c>
    </row>
    <row r="810" spans="26:26">
      <c r="Z810" s="47">
        <v>818</v>
      </c>
    </row>
    <row r="811" spans="26:26">
      <c r="Z811" s="47">
        <v>819</v>
      </c>
    </row>
    <row r="812" spans="26:26">
      <c r="Z812" s="47">
        <v>820</v>
      </c>
    </row>
    <row r="813" spans="26:26">
      <c r="Z813" s="47">
        <v>821</v>
      </c>
    </row>
    <row r="814" spans="26:26">
      <c r="Z814" s="47">
        <v>822</v>
      </c>
    </row>
    <row r="815" spans="26:26">
      <c r="Z815" s="47">
        <v>823</v>
      </c>
    </row>
    <row r="816" spans="26:26">
      <c r="Z816" s="47">
        <v>824</v>
      </c>
    </row>
    <row r="817" spans="26:26">
      <c r="Z817" s="47">
        <v>825</v>
      </c>
    </row>
    <row r="818" spans="26:26">
      <c r="Z818" s="47">
        <v>826</v>
      </c>
    </row>
    <row r="819" spans="26:26">
      <c r="Z819" s="47">
        <v>827</v>
      </c>
    </row>
    <row r="820" spans="26:26">
      <c r="Z820" s="47">
        <v>828</v>
      </c>
    </row>
    <row r="821" spans="26:26">
      <c r="Z821" s="47">
        <v>829</v>
      </c>
    </row>
    <row r="822" spans="26:26">
      <c r="Z822" s="47">
        <v>830</v>
      </c>
    </row>
    <row r="823" spans="26:26">
      <c r="Z823" s="47">
        <v>831</v>
      </c>
    </row>
    <row r="824" spans="26:26">
      <c r="Z824" s="47">
        <v>832</v>
      </c>
    </row>
    <row r="825" spans="26:26">
      <c r="Z825" s="47">
        <v>833</v>
      </c>
    </row>
    <row r="826" spans="26:26">
      <c r="Z826" s="47">
        <v>834</v>
      </c>
    </row>
    <row r="827" spans="26:26">
      <c r="Z827" s="47">
        <v>835</v>
      </c>
    </row>
    <row r="828" spans="26:26">
      <c r="Z828" s="47">
        <v>836</v>
      </c>
    </row>
    <row r="829" spans="26:26">
      <c r="Z829" s="47">
        <v>837</v>
      </c>
    </row>
    <row r="830" spans="26:26">
      <c r="Z830" s="47">
        <v>838</v>
      </c>
    </row>
    <row r="831" spans="26:26">
      <c r="Z831" s="47">
        <v>839</v>
      </c>
    </row>
    <row r="832" spans="26:26">
      <c r="Z832" s="47">
        <v>840</v>
      </c>
    </row>
    <row r="833" spans="26:26">
      <c r="Z833" s="47">
        <v>841</v>
      </c>
    </row>
    <row r="834" spans="26:26">
      <c r="Z834" s="47">
        <v>842</v>
      </c>
    </row>
    <row r="835" spans="26:26">
      <c r="Z835" s="47">
        <v>843</v>
      </c>
    </row>
    <row r="836" spans="26:26">
      <c r="Z836" s="47">
        <v>844</v>
      </c>
    </row>
    <row r="837" spans="26:26">
      <c r="Z837" s="47">
        <v>845</v>
      </c>
    </row>
    <row r="838" spans="26:26">
      <c r="Z838" s="47">
        <v>846</v>
      </c>
    </row>
    <row r="839" spans="26:26">
      <c r="Z839" s="47">
        <v>847</v>
      </c>
    </row>
    <row r="840" spans="26:26">
      <c r="Z840" s="47">
        <v>848</v>
      </c>
    </row>
    <row r="841" spans="26:26">
      <c r="Z841" s="47">
        <v>849</v>
      </c>
    </row>
    <row r="842" spans="26:26">
      <c r="Z842" s="47">
        <v>850</v>
      </c>
    </row>
    <row r="843" spans="26:26">
      <c r="Z843" s="47">
        <v>851</v>
      </c>
    </row>
    <row r="844" spans="26:26">
      <c r="Z844" s="47">
        <v>852</v>
      </c>
    </row>
    <row r="845" spans="26:26">
      <c r="Z845" s="47">
        <v>853</v>
      </c>
    </row>
    <row r="846" spans="26:26">
      <c r="Z846" s="47">
        <v>854</v>
      </c>
    </row>
    <row r="847" spans="26:26">
      <c r="Z847" s="47">
        <v>855</v>
      </c>
    </row>
    <row r="848" spans="26:26">
      <c r="Z848" s="47">
        <v>856</v>
      </c>
    </row>
    <row r="849" spans="26:26">
      <c r="Z849" s="47">
        <v>857</v>
      </c>
    </row>
    <row r="850" spans="26:26">
      <c r="Z850" s="47">
        <v>858</v>
      </c>
    </row>
    <row r="851" spans="26:26">
      <c r="Z851" s="47">
        <v>859</v>
      </c>
    </row>
    <row r="852" spans="26:26">
      <c r="Z852" s="47">
        <v>860</v>
      </c>
    </row>
    <row r="853" spans="26:26">
      <c r="Z853" s="47">
        <v>861</v>
      </c>
    </row>
    <row r="854" spans="26:26">
      <c r="Z854" s="47">
        <v>862</v>
      </c>
    </row>
    <row r="855" spans="26:26">
      <c r="Z855" s="47">
        <v>863</v>
      </c>
    </row>
    <row r="856" spans="26:26">
      <c r="Z856" s="47">
        <v>864</v>
      </c>
    </row>
    <row r="857" spans="26:26">
      <c r="Z857" s="47">
        <v>865</v>
      </c>
    </row>
    <row r="858" spans="26:26">
      <c r="Z858" s="47">
        <v>866</v>
      </c>
    </row>
    <row r="859" spans="26:26">
      <c r="Z859" s="47">
        <v>867</v>
      </c>
    </row>
    <row r="860" spans="26:26">
      <c r="Z860" s="47">
        <v>868</v>
      </c>
    </row>
    <row r="861" spans="26:26">
      <c r="Z861" s="47">
        <v>869</v>
      </c>
    </row>
    <row r="862" spans="26:26">
      <c r="Z862" s="47">
        <v>870</v>
      </c>
    </row>
    <row r="863" spans="26:26">
      <c r="Z863" s="47">
        <v>871</v>
      </c>
    </row>
    <row r="864" spans="26:26">
      <c r="Z864" s="47">
        <v>872</v>
      </c>
    </row>
    <row r="865" spans="26:26">
      <c r="Z865" s="47">
        <v>873</v>
      </c>
    </row>
    <row r="866" spans="26:26">
      <c r="Z866" s="47">
        <v>874</v>
      </c>
    </row>
    <row r="867" spans="26:26">
      <c r="Z867" s="47">
        <v>875</v>
      </c>
    </row>
    <row r="868" spans="26:26">
      <c r="Z868" s="47">
        <v>876</v>
      </c>
    </row>
    <row r="869" spans="26:26">
      <c r="Z869" s="47">
        <v>877</v>
      </c>
    </row>
    <row r="870" spans="26:26">
      <c r="Z870" s="47">
        <v>878</v>
      </c>
    </row>
    <row r="871" spans="26:26">
      <c r="Z871" s="47">
        <v>879</v>
      </c>
    </row>
    <row r="872" spans="26:26">
      <c r="Z872" s="47">
        <v>880</v>
      </c>
    </row>
    <row r="873" spans="26:26">
      <c r="Z873" s="47">
        <v>881</v>
      </c>
    </row>
    <row r="874" spans="26:26">
      <c r="Z874" s="47">
        <v>882</v>
      </c>
    </row>
    <row r="875" spans="26:26">
      <c r="Z875" s="47">
        <v>883</v>
      </c>
    </row>
    <row r="876" spans="26:26">
      <c r="Z876" s="47">
        <v>884</v>
      </c>
    </row>
    <row r="877" spans="26:26">
      <c r="Z877" s="47">
        <v>885</v>
      </c>
    </row>
    <row r="878" spans="26:26">
      <c r="Z878" s="47">
        <v>886</v>
      </c>
    </row>
    <row r="879" spans="26:26">
      <c r="Z879" s="47">
        <v>887</v>
      </c>
    </row>
    <row r="880" spans="26:26">
      <c r="Z880" s="47">
        <v>888</v>
      </c>
    </row>
    <row r="881" spans="26:26">
      <c r="Z881" s="47">
        <v>889</v>
      </c>
    </row>
    <row r="882" spans="26:26">
      <c r="Z882" s="47">
        <v>890</v>
      </c>
    </row>
    <row r="883" spans="26:26">
      <c r="Z883" s="47">
        <v>891</v>
      </c>
    </row>
    <row r="884" spans="26:26">
      <c r="Z884" s="47">
        <v>892</v>
      </c>
    </row>
    <row r="885" spans="26:26">
      <c r="Z885" s="47">
        <v>893</v>
      </c>
    </row>
    <row r="886" spans="26:26">
      <c r="Z886" s="47">
        <v>894</v>
      </c>
    </row>
    <row r="887" spans="26:26">
      <c r="Z887" s="47">
        <v>895</v>
      </c>
    </row>
    <row r="888" spans="26:26">
      <c r="Z888" s="47">
        <v>896</v>
      </c>
    </row>
    <row r="889" spans="26:26">
      <c r="Z889" s="47">
        <v>897</v>
      </c>
    </row>
    <row r="890" spans="26:26">
      <c r="Z890" s="47">
        <v>898</v>
      </c>
    </row>
    <row r="891" spans="26:26">
      <c r="Z891" s="47">
        <v>899</v>
      </c>
    </row>
    <row r="892" spans="26:26">
      <c r="Z892" s="47">
        <v>900</v>
      </c>
    </row>
    <row r="893" spans="26:26">
      <c r="Z893" s="47">
        <v>901</v>
      </c>
    </row>
    <row r="894" spans="26:26">
      <c r="Z894" s="47">
        <v>902</v>
      </c>
    </row>
    <row r="895" spans="26:26">
      <c r="Z895" s="47">
        <v>903</v>
      </c>
    </row>
    <row r="896" spans="26:26">
      <c r="Z896" s="47">
        <v>904</v>
      </c>
    </row>
    <row r="897" spans="26:26">
      <c r="Z897" s="47">
        <v>905</v>
      </c>
    </row>
    <row r="898" spans="26:26">
      <c r="Z898" s="47">
        <v>906</v>
      </c>
    </row>
    <row r="899" spans="26:26">
      <c r="Z899" s="47">
        <v>907</v>
      </c>
    </row>
    <row r="900" spans="26:26">
      <c r="Z900" s="47">
        <v>908</v>
      </c>
    </row>
    <row r="901" spans="26:26">
      <c r="Z901" s="47">
        <v>909</v>
      </c>
    </row>
    <row r="902" spans="26:26">
      <c r="Z902" s="47">
        <v>910</v>
      </c>
    </row>
    <row r="903" spans="26:26">
      <c r="Z903" s="47">
        <v>911</v>
      </c>
    </row>
    <row r="904" spans="26:26">
      <c r="Z904" s="47">
        <v>912</v>
      </c>
    </row>
    <row r="905" spans="26:26">
      <c r="Z905" s="47">
        <v>913</v>
      </c>
    </row>
    <row r="906" spans="26:26">
      <c r="Z906" s="47">
        <v>914</v>
      </c>
    </row>
    <row r="907" spans="26:26">
      <c r="Z907" s="47">
        <v>915</v>
      </c>
    </row>
    <row r="908" spans="26:26">
      <c r="Z908" s="47">
        <v>916</v>
      </c>
    </row>
    <row r="909" spans="26:26">
      <c r="Z909" s="47">
        <v>917</v>
      </c>
    </row>
    <row r="910" spans="26:26">
      <c r="Z910" s="47">
        <v>918</v>
      </c>
    </row>
    <row r="911" spans="26:26">
      <c r="Z911" s="47">
        <v>919</v>
      </c>
    </row>
    <row r="912" spans="26:26">
      <c r="Z912" s="47">
        <v>920</v>
      </c>
    </row>
    <row r="913" spans="26:26">
      <c r="Z913" s="47">
        <v>921</v>
      </c>
    </row>
    <row r="914" spans="26:26">
      <c r="Z914" s="47">
        <v>922</v>
      </c>
    </row>
    <row r="915" spans="26:26">
      <c r="Z915" s="47">
        <v>923</v>
      </c>
    </row>
    <row r="916" spans="26:26">
      <c r="Z916" s="47">
        <v>924</v>
      </c>
    </row>
    <row r="917" spans="26:26">
      <c r="Z917" s="47">
        <v>925</v>
      </c>
    </row>
    <row r="918" spans="26:26">
      <c r="Z918" s="47">
        <v>926</v>
      </c>
    </row>
    <row r="919" spans="26:26">
      <c r="Z919" s="47">
        <v>927</v>
      </c>
    </row>
    <row r="920" spans="26:26">
      <c r="Z920" s="47">
        <v>928</v>
      </c>
    </row>
    <row r="921" spans="26:26">
      <c r="Z921" s="47">
        <v>929</v>
      </c>
    </row>
    <row r="922" spans="26:26">
      <c r="Z922" s="47">
        <v>930</v>
      </c>
    </row>
    <row r="923" spans="26:26">
      <c r="Z923" s="47">
        <v>931</v>
      </c>
    </row>
    <row r="924" spans="26:26">
      <c r="Z924" s="47">
        <v>932</v>
      </c>
    </row>
    <row r="925" spans="26:26">
      <c r="Z925" s="47">
        <v>933</v>
      </c>
    </row>
    <row r="926" spans="26:26">
      <c r="Z926" s="47">
        <v>934</v>
      </c>
    </row>
    <row r="927" spans="26:26">
      <c r="Z927" s="47">
        <v>935</v>
      </c>
    </row>
    <row r="928" spans="26:26">
      <c r="Z928" s="47">
        <v>936</v>
      </c>
    </row>
    <row r="929" spans="26:26">
      <c r="Z929" s="47">
        <v>937</v>
      </c>
    </row>
    <row r="930" spans="26:26">
      <c r="Z930" s="47">
        <v>938</v>
      </c>
    </row>
    <row r="931" spans="26:26">
      <c r="Z931" s="47">
        <v>939</v>
      </c>
    </row>
    <row r="932" spans="26:26">
      <c r="Z932" s="47">
        <v>940</v>
      </c>
    </row>
    <row r="933" spans="26:26">
      <c r="Z933" s="47">
        <v>941</v>
      </c>
    </row>
    <row r="934" spans="26:26">
      <c r="Z934" s="47">
        <v>942</v>
      </c>
    </row>
    <row r="935" spans="26:26">
      <c r="Z935" s="47">
        <v>943</v>
      </c>
    </row>
    <row r="936" spans="26:26">
      <c r="Z936" s="47">
        <v>944</v>
      </c>
    </row>
    <row r="937" spans="26:26">
      <c r="Z937" s="47">
        <v>945</v>
      </c>
    </row>
    <row r="938" spans="26:26">
      <c r="Z938" s="47">
        <v>946</v>
      </c>
    </row>
    <row r="939" spans="26:26">
      <c r="Z939" s="47">
        <v>947</v>
      </c>
    </row>
    <row r="940" spans="26:26">
      <c r="Z940" s="47">
        <v>948</v>
      </c>
    </row>
    <row r="941" spans="26:26">
      <c r="Z941" s="47">
        <v>949</v>
      </c>
    </row>
    <row r="942" spans="26:26">
      <c r="Z942" s="47">
        <v>950</v>
      </c>
    </row>
    <row r="943" spans="26:26">
      <c r="Z943" s="47">
        <v>951</v>
      </c>
    </row>
    <row r="944" spans="26:26">
      <c r="Z944" s="47">
        <v>952</v>
      </c>
    </row>
    <row r="945" spans="26:26">
      <c r="Z945" s="47">
        <v>953</v>
      </c>
    </row>
    <row r="946" spans="26:26">
      <c r="Z946" s="47">
        <v>954</v>
      </c>
    </row>
    <row r="947" spans="26:26">
      <c r="Z947" s="47">
        <v>955</v>
      </c>
    </row>
    <row r="948" spans="26:26">
      <c r="Z948" s="47">
        <v>956</v>
      </c>
    </row>
    <row r="949" spans="26:26">
      <c r="Z949" s="47">
        <v>957</v>
      </c>
    </row>
    <row r="950" spans="26:26">
      <c r="Z950" s="47">
        <v>958</v>
      </c>
    </row>
    <row r="951" spans="26:26">
      <c r="Z951" s="47">
        <v>959</v>
      </c>
    </row>
    <row r="952" spans="26:26">
      <c r="Z952" s="47">
        <v>960</v>
      </c>
    </row>
    <row r="953" spans="26:26">
      <c r="Z953" s="47">
        <v>961</v>
      </c>
    </row>
    <row r="954" spans="26:26">
      <c r="Z954" s="47">
        <v>962</v>
      </c>
    </row>
    <row r="955" spans="26:26">
      <c r="Z955" s="47">
        <v>963</v>
      </c>
    </row>
    <row r="956" spans="26:26">
      <c r="Z956" s="47">
        <v>964</v>
      </c>
    </row>
    <row r="957" spans="26:26">
      <c r="Z957" s="47">
        <v>965</v>
      </c>
    </row>
    <row r="958" spans="26:26">
      <c r="Z958" s="47">
        <v>966</v>
      </c>
    </row>
    <row r="959" spans="26:26">
      <c r="Z959" s="47">
        <v>967</v>
      </c>
    </row>
    <row r="960" spans="26:26">
      <c r="Z960" s="47">
        <v>968</v>
      </c>
    </row>
    <row r="961" spans="26:26">
      <c r="Z961" s="47">
        <v>969</v>
      </c>
    </row>
    <row r="962" spans="26:26">
      <c r="Z962" s="47">
        <v>970</v>
      </c>
    </row>
    <row r="963" spans="26:26">
      <c r="Z963" s="47">
        <v>971</v>
      </c>
    </row>
    <row r="964" spans="26:26">
      <c r="Z964" s="47">
        <v>972</v>
      </c>
    </row>
    <row r="965" spans="26:26">
      <c r="Z965" s="47">
        <v>973</v>
      </c>
    </row>
    <row r="966" spans="26:26">
      <c r="Z966" s="47">
        <v>974</v>
      </c>
    </row>
    <row r="967" spans="26:26">
      <c r="Z967" s="47">
        <v>975</v>
      </c>
    </row>
    <row r="968" spans="26:26">
      <c r="Z968" s="47">
        <v>976</v>
      </c>
    </row>
    <row r="969" spans="26:26">
      <c r="Z969" s="47">
        <v>977</v>
      </c>
    </row>
    <row r="970" spans="26:26">
      <c r="Z970" s="47">
        <v>978</v>
      </c>
    </row>
    <row r="971" spans="26:26">
      <c r="Z971" s="47">
        <v>979</v>
      </c>
    </row>
    <row r="972" spans="26:26">
      <c r="Z972" s="47">
        <v>980</v>
      </c>
    </row>
    <row r="973" spans="26:26">
      <c r="Z973" s="47">
        <v>981</v>
      </c>
    </row>
    <row r="974" spans="26:26">
      <c r="Z974" s="47">
        <v>982</v>
      </c>
    </row>
    <row r="975" spans="26:26">
      <c r="Z975" s="47">
        <v>983</v>
      </c>
    </row>
    <row r="976" spans="26:26">
      <c r="Z976" s="47">
        <v>984</v>
      </c>
    </row>
    <row r="977" spans="26:26">
      <c r="Z977" s="47">
        <v>985</v>
      </c>
    </row>
    <row r="978" spans="26:26">
      <c r="Z978" s="47">
        <v>986</v>
      </c>
    </row>
    <row r="979" spans="26:26">
      <c r="Z979" s="47">
        <v>987</v>
      </c>
    </row>
    <row r="980" spans="26:26">
      <c r="Z980" s="47">
        <v>988</v>
      </c>
    </row>
    <row r="981" spans="26:26">
      <c r="Z981" s="47">
        <v>989</v>
      </c>
    </row>
    <row r="982" spans="26:26">
      <c r="Z982" s="47">
        <v>990</v>
      </c>
    </row>
    <row r="983" spans="26:26">
      <c r="Z983" s="47">
        <v>991</v>
      </c>
    </row>
    <row r="984" spans="26:26">
      <c r="Z984" s="47">
        <v>992</v>
      </c>
    </row>
    <row r="985" spans="26:26">
      <c r="Z985" s="47">
        <v>993</v>
      </c>
    </row>
    <row r="986" spans="26:26">
      <c r="Z986" s="47">
        <v>994</v>
      </c>
    </row>
    <row r="987" spans="26:26">
      <c r="Z987" s="47">
        <v>995</v>
      </c>
    </row>
    <row r="988" spans="26:26">
      <c r="Z988" s="47">
        <v>996</v>
      </c>
    </row>
    <row r="989" spans="26:26">
      <c r="Z989" s="47">
        <v>997</v>
      </c>
    </row>
    <row r="990" spans="26:26">
      <c r="Z990" s="47">
        <v>998</v>
      </c>
    </row>
    <row r="991" spans="26:26">
      <c r="Z991" s="47">
        <v>999</v>
      </c>
    </row>
    <row r="992" spans="26:26">
      <c r="Z992" s="47">
        <v>1000</v>
      </c>
    </row>
    <row r="993" spans="26:26">
      <c r="Z993" s="47">
        <v>1001</v>
      </c>
    </row>
    <row r="994" spans="26:26">
      <c r="Z994" s="47">
        <v>1002</v>
      </c>
    </row>
    <row r="995" spans="26:26">
      <c r="Z995" s="47">
        <v>1003</v>
      </c>
    </row>
    <row r="996" spans="26:26">
      <c r="Z996" s="47">
        <v>1004</v>
      </c>
    </row>
    <row r="997" spans="26:26">
      <c r="Z997" s="47">
        <v>1005</v>
      </c>
    </row>
    <row r="998" spans="26:26">
      <c r="Z998" s="47">
        <v>1006</v>
      </c>
    </row>
    <row r="999" spans="26:26">
      <c r="Z999" s="47">
        <v>1007</v>
      </c>
    </row>
    <row r="1000" spans="26:26">
      <c r="Z1000" s="47">
        <v>1008</v>
      </c>
    </row>
    <row r="1001" spans="26:26">
      <c r="Z1001" s="47">
        <v>1009</v>
      </c>
    </row>
    <row r="1002" spans="26:26">
      <c r="Z1002" s="47">
        <v>1010</v>
      </c>
    </row>
    <row r="1003" spans="26:26">
      <c r="Z1003" s="47">
        <v>1011</v>
      </c>
    </row>
    <row r="1004" spans="26:26">
      <c r="Z1004" s="47">
        <v>1012</v>
      </c>
    </row>
    <row r="1005" spans="26:26">
      <c r="Z1005" s="47">
        <v>1013</v>
      </c>
    </row>
    <row r="1006" spans="26:26">
      <c r="Z1006" s="47">
        <v>1014</v>
      </c>
    </row>
    <row r="1007" spans="26:26">
      <c r="Z1007" s="47">
        <v>1015</v>
      </c>
    </row>
    <row r="1008" spans="26:26">
      <c r="Z1008" s="47">
        <v>1016</v>
      </c>
    </row>
    <row r="1009" spans="26:26">
      <c r="Z1009" s="47">
        <v>1017</v>
      </c>
    </row>
    <row r="1010" spans="26:26">
      <c r="Z1010" s="47">
        <v>1018</v>
      </c>
    </row>
    <row r="1011" spans="26:26">
      <c r="Z1011" s="47">
        <v>1019</v>
      </c>
    </row>
    <row r="1012" spans="26:26">
      <c r="Z1012" s="47">
        <v>1020</v>
      </c>
    </row>
    <row r="1013" spans="26:26">
      <c r="Z1013" s="47">
        <v>1021</v>
      </c>
    </row>
    <row r="1014" spans="26:26">
      <c r="Z1014" s="47">
        <v>1022</v>
      </c>
    </row>
    <row r="1015" spans="26:26">
      <c r="Z1015" s="47">
        <v>1023</v>
      </c>
    </row>
    <row r="1016" spans="26:26">
      <c r="Z1016" s="47">
        <v>1024</v>
      </c>
    </row>
    <row r="1017" spans="26:26">
      <c r="Z1017" s="47">
        <v>1025</v>
      </c>
    </row>
    <row r="1018" spans="26:26">
      <c r="Z1018" s="47">
        <v>1026</v>
      </c>
    </row>
    <row r="1019" spans="26:26">
      <c r="Z1019" s="47">
        <v>1027</v>
      </c>
    </row>
    <row r="1020" spans="26:26">
      <c r="Z1020" s="47">
        <v>1028</v>
      </c>
    </row>
    <row r="1021" spans="26:26">
      <c r="Z1021" s="47">
        <v>1029</v>
      </c>
    </row>
    <row r="1022" spans="26:26">
      <c r="Z1022" s="47">
        <v>1030</v>
      </c>
    </row>
    <row r="1023" spans="26:26">
      <c r="Z1023" s="47">
        <v>1031</v>
      </c>
    </row>
    <row r="1024" spans="26:26">
      <c r="Z1024" s="47">
        <v>1032</v>
      </c>
    </row>
    <row r="1025" spans="26:26">
      <c r="Z1025" s="47">
        <v>1033</v>
      </c>
    </row>
    <row r="1026" spans="26:26">
      <c r="Z1026" s="47">
        <v>1034</v>
      </c>
    </row>
    <row r="1027" spans="26:26">
      <c r="Z1027" s="47">
        <v>1035</v>
      </c>
    </row>
    <row r="1028" spans="26:26">
      <c r="Z1028" s="47">
        <v>1036</v>
      </c>
    </row>
    <row r="1029" spans="26:26">
      <c r="Z1029" s="47">
        <v>1037</v>
      </c>
    </row>
    <row r="1030" spans="26:26">
      <c r="Z1030" s="47">
        <v>1038</v>
      </c>
    </row>
    <row r="1031" spans="26:26">
      <c r="Z1031" s="47">
        <v>1039</v>
      </c>
    </row>
    <row r="1032" spans="26:26">
      <c r="Z1032" s="47">
        <v>1040</v>
      </c>
    </row>
    <row r="1033" spans="26:26">
      <c r="Z1033" s="47">
        <v>1041</v>
      </c>
    </row>
    <row r="1034" spans="26:26">
      <c r="Z1034" s="47">
        <v>1042</v>
      </c>
    </row>
    <row r="1035" spans="26:26">
      <c r="Z1035" s="47">
        <v>1043</v>
      </c>
    </row>
    <row r="1036" spans="26:26">
      <c r="Z1036" s="47">
        <v>1044</v>
      </c>
    </row>
    <row r="1037" spans="26:26">
      <c r="Z1037" s="47">
        <v>1045</v>
      </c>
    </row>
    <row r="1038" spans="26:26">
      <c r="Z1038" s="47">
        <v>1046</v>
      </c>
    </row>
    <row r="1039" spans="26:26">
      <c r="Z1039" s="47">
        <v>1047</v>
      </c>
    </row>
    <row r="1040" spans="26:26">
      <c r="Z1040" s="47">
        <v>1048</v>
      </c>
    </row>
    <row r="1041" spans="26:26">
      <c r="Z1041" s="47">
        <v>1049</v>
      </c>
    </row>
    <row r="1042" spans="26:26">
      <c r="Z1042" s="47">
        <v>1050</v>
      </c>
    </row>
    <row r="1043" spans="26:26">
      <c r="Z1043" s="47">
        <v>1051</v>
      </c>
    </row>
    <row r="1044" spans="26:26">
      <c r="Z1044" s="47">
        <v>1052</v>
      </c>
    </row>
    <row r="1045" spans="26:26">
      <c r="Z1045" s="47">
        <v>1053</v>
      </c>
    </row>
    <row r="1046" spans="26:26">
      <c r="Z1046" s="47">
        <v>1054</v>
      </c>
    </row>
    <row r="1047" spans="26:26">
      <c r="Z1047" s="47">
        <v>1055</v>
      </c>
    </row>
    <row r="1048" spans="26:26">
      <c r="Z1048" s="47">
        <v>1056</v>
      </c>
    </row>
    <row r="1049" spans="26:26">
      <c r="Z1049" s="47">
        <v>1057</v>
      </c>
    </row>
    <row r="1050" spans="26:26">
      <c r="Z1050" s="47">
        <v>1058</v>
      </c>
    </row>
    <row r="1051" spans="26:26">
      <c r="Z1051" s="47">
        <v>1059</v>
      </c>
    </row>
    <row r="1052" spans="26:26">
      <c r="Z1052" s="47">
        <v>1060</v>
      </c>
    </row>
    <row r="1053" spans="26:26">
      <c r="Z1053" s="47">
        <v>1061</v>
      </c>
    </row>
    <row r="1054" spans="26:26">
      <c r="Z1054" s="47">
        <v>1062</v>
      </c>
    </row>
    <row r="1055" spans="26:26">
      <c r="Z1055" s="47">
        <v>1063</v>
      </c>
    </row>
    <row r="1056" spans="26:26">
      <c r="Z1056" s="47">
        <v>1064</v>
      </c>
    </row>
    <row r="1057" spans="26:26">
      <c r="Z1057" s="47">
        <v>1065</v>
      </c>
    </row>
    <row r="1058" spans="26:26">
      <c r="Z1058" s="47">
        <v>1066</v>
      </c>
    </row>
    <row r="1059" spans="26:26">
      <c r="Z1059" s="47">
        <v>1067</v>
      </c>
    </row>
    <row r="1060" spans="26:26">
      <c r="Z1060" s="47">
        <v>1068</v>
      </c>
    </row>
    <row r="1061" spans="26:26">
      <c r="Z1061" s="47">
        <v>1069</v>
      </c>
    </row>
    <row r="1062" spans="26:26">
      <c r="Z1062" s="47">
        <v>1070</v>
      </c>
    </row>
    <row r="1063" spans="26:26">
      <c r="Z1063" s="47">
        <v>1071</v>
      </c>
    </row>
    <row r="1064" spans="26:26">
      <c r="Z1064" s="47">
        <v>1072</v>
      </c>
    </row>
    <row r="1065" spans="26:26">
      <c r="Z1065" s="47">
        <v>1073</v>
      </c>
    </row>
    <row r="1066" spans="26:26">
      <c r="Z1066" s="47">
        <v>1074</v>
      </c>
    </row>
    <row r="1067" spans="26:26">
      <c r="Z1067" s="47">
        <v>1075</v>
      </c>
    </row>
    <row r="1068" spans="26:26">
      <c r="Z1068" s="47">
        <v>1076</v>
      </c>
    </row>
    <row r="1069" spans="26:26">
      <c r="Z1069" s="47">
        <v>1077</v>
      </c>
    </row>
    <row r="1070" spans="26:26">
      <c r="Z1070" s="47">
        <v>1078</v>
      </c>
    </row>
    <row r="1071" spans="26:26">
      <c r="Z1071" s="47">
        <v>1079</v>
      </c>
    </row>
    <row r="1072" spans="26:26">
      <c r="Z1072" s="47">
        <v>1080</v>
      </c>
    </row>
    <row r="1073" spans="26:26">
      <c r="Z1073" s="47">
        <v>1081</v>
      </c>
    </row>
    <row r="1074" spans="26:26">
      <c r="Z1074" s="47">
        <v>1082</v>
      </c>
    </row>
    <row r="1075" spans="26:26">
      <c r="Z1075" s="47">
        <v>1083</v>
      </c>
    </row>
    <row r="1076" spans="26:26">
      <c r="Z1076" s="47">
        <v>1084</v>
      </c>
    </row>
    <row r="1077" spans="26:26">
      <c r="Z1077" s="47">
        <v>1085</v>
      </c>
    </row>
    <row r="1078" spans="26:26">
      <c r="Z1078" s="47">
        <v>1086</v>
      </c>
    </row>
    <row r="1079" spans="26:26">
      <c r="Z1079" s="47">
        <v>1087</v>
      </c>
    </row>
    <row r="1080" spans="26:26">
      <c r="Z1080" s="47">
        <v>1088</v>
      </c>
    </row>
    <row r="1081" spans="26:26">
      <c r="Z1081" s="47">
        <v>1089</v>
      </c>
    </row>
    <row r="1082" spans="26:26">
      <c r="Z1082" s="47">
        <v>1090</v>
      </c>
    </row>
    <row r="1083" spans="26:26">
      <c r="Z1083" s="47">
        <v>1091</v>
      </c>
    </row>
    <row r="1084" spans="26:26">
      <c r="Z1084" s="47">
        <v>1092</v>
      </c>
    </row>
    <row r="1085" spans="26:26">
      <c r="Z1085" s="47">
        <v>1093</v>
      </c>
    </row>
    <row r="1086" spans="26:26">
      <c r="Z1086" s="47">
        <v>1094</v>
      </c>
    </row>
    <row r="1087" spans="26:26">
      <c r="Z1087" s="47">
        <v>1095</v>
      </c>
    </row>
    <row r="1088" spans="26:26">
      <c r="Z1088" s="47">
        <v>1096</v>
      </c>
    </row>
    <row r="1089" spans="26:26">
      <c r="Z1089" s="47">
        <v>1097</v>
      </c>
    </row>
    <row r="1090" spans="26:26">
      <c r="Z1090" s="47">
        <v>1098</v>
      </c>
    </row>
    <row r="1091" spans="26:26">
      <c r="Z1091" s="47">
        <v>1099</v>
      </c>
    </row>
    <row r="1092" spans="26:26">
      <c r="Z1092" s="47">
        <v>1100</v>
      </c>
    </row>
    <row r="1093" spans="26:26">
      <c r="Z1093" s="47">
        <v>1101</v>
      </c>
    </row>
    <row r="1094" spans="26:26">
      <c r="Z1094" s="47">
        <v>1102</v>
      </c>
    </row>
    <row r="1095" spans="26:26">
      <c r="Z1095" s="47">
        <v>1103</v>
      </c>
    </row>
    <row r="1096" spans="26:26">
      <c r="Z1096" s="47">
        <v>1104</v>
      </c>
    </row>
    <row r="1097" spans="26:26">
      <c r="Z1097" s="47">
        <v>1105</v>
      </c>
    </row>
    <row r="1098" spans="26:26">
      <c r="Z1098" s="47">
        <v>1106</v>
      </c>
    </row>
    <row r="1099" spans="26:26">
      <c r="Z1099" s="47">
        <v>1107</v>
      </c>
    </row>
    <row r="1100" spans="26:26">
      <c r="Z1100" s="47">
        <v>1108</v>
      </c>
    </row>
    <row r="1101" spans="26:26">
      <c r="Z1101" s="47">
        <v>1109</v>
      </c>
    </row>
    <row r="1102" spans="26:26">
      <c r="Z1102" s="47">
        <v>1110</v>
      </c>
    </row>
    <row r="1103" spans="26:26">
      <c r="Z1103" s="47">
        <v>1111</v>
      </c>
    </row>
    <row r="1104" spans="26:26">
      <c r="Z1104" s="47">
        <v>1112</v>
      </c>
    </row>
    <row r="1105" spans="26:26">
      <c r="Z1105" s="47">
        <v>1113</v>
      </c>
    </row>
    <row r="1106" spans="26:26">
      <c r="Z1106" s="47">
        <v>1114</v>
      </c>
    </row>
    <row r="1107" spans="26:26">
      <c r="Z1107" s="47">
        <v>1115</v>
      </c>
    </row>
    <row r="1108" spans="26:26">
      <c r="Z1108" s="47">
        <v>1116</v>
      </c>
    </row>
    <row r="1109" spans="26:26">
      <c r="Z1109" s="47">
        <v>1117</v>
      </c>
    </row>
    <row r="1110" spans="26:26">
      <c r="Z1110" s="47">
        <v>1118</v>
      </c>
    </row>
    <row r="1111" spans="26:26">
      <c r="Z1111" s="47">
        <v>1119</v>
      </c>
    </row>
    <row r="1112" spans="26:26">
      <c r="Z1112" s="47">
        <v>1120</v>
      </c>
    </row>
    <row r="1113" spans="26:26">
      <c r="Z1113" s="47">
        <v>1121</v>
      </c>
    </row>
    <row r="1114" spans="26:26">
      <c r="Z1114" s="47">
        <v>1122</v>
      </c>
    </row>
    <row r="1115" spans="26:26">
      <c r="Z1115" s="47">
        <v>1123</v>
      </c>
    </row>
    <row r="1116" spans="26:26">
      <c r="Z1116" s="47">
        <v>1124</v>
      </c>
    </row>
    <row r="1117" spans="26:26">
      <c r="Z1117" s="47">
        <v>1125</v>
      </c>
    </row>
    <row r="1118" spans="26:26">
      <c r="Z1118" s="47">
        <v>1126</v>
      </c>
    </row>
    <row r="1119" spans="26:26">
      <c r="Z1119" s="47">
        <v>1127</v>
      </c>
    </row>
    <row r="1120" spans="26:26">
      <c r="Z1120" s="47">
        <v>1128</v>
      </c>
    </row>
    <row r="1121" spans="26:26">
      <c r="Z1121" s="47">
        <v>1129</v>
      </c>
    </row>
    <row r="1122" spans="26:26">
      <c r="Z1122" s="47">
        <v>1130</v>
      </c>
    </row>
    <row r="1123" spans="26:26">
      <c r="Z1123" s="47">
        <v>1131</v>
      </c>
    </row>
    <row r="1124" spans="26:26">
      <c r="Z1124" s="47">
        <v>1132</v>
      </c>
    </row>
    <row r="1125" spans="26:26">
      <c r="Z1125" s="47">
        <v>1133</v>
      </c>
    </row>
    <row r="1126" spans="26:26">
      <c r="Z1126" s="47">
        <v>1134</v>
      </c>
    </row>
    <row r="1127" spans="26:26">
      <c r="Z1127" s="47">
        <v>1135</v>
      </c>
    </row>
    <row r="1128" spans="26:26">
      <c r="Z1128" s="47">
        <v>1136</v>
      </c>
    </row>
    <row r="1129" spans="26:26">
      <c r="Z1129" s="47">
        <v>1137</v>
      </c>
    </row>
    <row r="1130" spans="26:26">
      <c r="Z1130" s="47">
        <v>1138</v>
      </c>
    </row>
    <row r="1131" spans="26:26">
      <c r="Z1131" s="47">
        <v>1139</v>
      </c>
    </row>
    <row r="1132" spans="26:26">
      <c r="Z1132" s="47">
        <v>1140</v>
      </c>
    </row>
    <row r="1133" spans="26:26">
      <c r="Z1133" s="47">
        <v>1141</v>
      </c>
    </row>
    <row r="1134" spans="26:26">
      <c r="Z1134" s="47">
        <v>1142</v>
      </c>
    </row>
    <row r="1135" spans="26:26">
      <c r="Z1135" s="47">
        <v>1143</v>
      </c>
    </row>
    <row r="1136" spans="26:26">
      <c r="Z1136" s="47">
        <v>1144</v>
      </c>
    </row>
    <row r="1137" spans="26:26">
      <c r="Z1137" s="47">
        <v>1145</v>
      </c>
    </row>
    <row r="1138" spans="26:26">
      <c r="Z1138" s="47">
        <v>1146</v>
      </c>
    </row>
    <row r="1139" spans="26:26">
      <c r="Z1139" s="47">
        <v>1147</v>
      </c>
    </row>
    <row r="1140" spans="26:26">
      <c r="Z1140" s="47">
        <v>1148</v>
      </c>
    </row>
    <row r="1141" spans="26:26">
      <c r="Z1141" s="47">
        <v>1149</v>
      </c>
    </row>
    <row r="1142" spans="26:26">
      <c r="Z1142" s="47">
        <v>1150</v>
      </c>
    </row>
    <row r="1143" spans="26:26">
      <c r="Z1143" s="47">
        <v>1151</v>
      </c>
    </row>
    <row r="1144" spans="26:26">
      <c r="Z1144" s="47">
        <v>1152</v>
      </c>
    </row>
    <row r="1145" spans="26:26">
      <c r="Z1145" s="47">
        <v>1153</v>
      </c>
    </row>
    <row r="1146" spans="26:26">
      <c r="Z1146" s="47">
        <v>1154</v>
      </c>
    </row>
    <row r="1147" spans="26:26">
      <c r="Z1147" s="47">
        <v>1155</v>
      </c>
    </row>
    <row r="1148" spans="26:26">
      <c r="Z1148" s="47">
        <v>1156</v>
      </c>
    </row>
    <row r="1149" spans="26:26">
      <c r="Z1149" s="47">
        <v>1157</v>
      </c>
    </row>
    <row r="1150" spans="26:26">
      <c r="Z1150" s="47">
        <v>1158</v>
      </c>
    </row>
    <row r="1151" spans="26:26">
      <c r="Z1151" s="47">
        <v>1159</v>
      </c>
    </row>
    <row r="1152" spans="26:26">
      <c r="Z1152" s="47">
        <v>1160</v>
      </c>
    </row>
    <row r="1153" spans="26:26">
      <c r="Z1153" s="47">
        <v>1161</v>
      </c>
    </row>
    <row r="1154" spans="26:26">
      <c r="Z1154" s="47">
        <v>1162</v>
      </c>
    </row>
    <row r="1155" spans="26:26">
      <c r="Z1155" s="47">
        <v>1163</v>
      </c>
    </row>
    <row r="1156" spans="26:26">
      <c r="Z1156" s="47">
        <v>1164</v>
      </c>
    </row>
    <row r="1157" spans="26:26">
      <c r="Z1157" s="47">
        <v>1165</v>
      </c>
    </row>
    <row r="1158" spans="26:26">
      <c r="Z1158" s="47">
        <v>1166</v>
      </c>
    </row>
    <row r="1159" spans="26:26">
      <c r="Z1159" s="47">
        <v>1167</v>
      </c>
    </row>
    <row r="1160" spans="26:26">
      <c r="Z1160" s="47">
        <v>1168</v>
      </c>
    </row>
    <row r="1161" spans="26:26">
      <c r="Z1161" s="47">
        <v>1169</v>
      </c>
    </row>
    <row r="1162" spans="26:26">
      <c r="Z1162" s="47">
        <v>1170</v>
      </c>
    </row>
    <row r="1163" spans="26:26">
      <c r="Z1163" s="47">
        <v>1171</v>
      </c>
    </row>
    <row r="1164" spans="26:26">
      <c r="Z1164" s="47">
        <v>1172</v>
      </c>
    </row>
    <row r="1165" spans="26:26">
      <c r="Z1165" s="47">
        <v>1173</v>
      </c>
    </row>
    <row r="1166" spans="26:26">
      <c r="Z1166" s="47">
        <v>1174</v>
      </c>
    </row>
    <row r="1167" spans="26:26">
      <c r="Z1167" s="47">
        <v>1175</v>
      </c>
    </row>
    <row r="1168" spans="26:26">
      <c r="Z1168" s="47">
        <v>1176</v>
      </c>
    </row>
    <row r="1169" spans="26:26">
      <c r="Z1169" s="47">
        <v>1177</v>
      </c>
    </row>
    <row r="1170" spans="26:26">
      <c r="Z1170" s="47">
        <v>1178</v>
      </c>
    </row>
    <row r="1171" spans="26:26">
      <c r="Z1171" s="47">
        <v>1179</v>
      </c>
    </row>
    <row r="1172" spans="26:26">
      <c r="Z1172" s="47">
        <v>1180</v>
      </c>
    </row>
    <row r="1173" spans="26:26">
      <c r="Z1173" s="47">
        <v>1181</v>
      </c>
    </row>
    <row r="1174" spans="26:26">
      <c r="Z1174" s="47">
        <v>1182</v>
      </c>
    </row>
    <row r="1175" spans="26:26">
      <c r="Z1175" s="47">
        <v>1183</v>
      </c>
    </row>
    <row r="1176" spans="26:26">
      <c r="Z1176" s="47">
        <v>1184</v>
      </c>
    </row>
    <row r="1177" spans="26:26">
      <c r="Z1177" s="47">
        <v>1185</v>
      </c>
    </row>
    <row r="1178" spans="26:26">
      <c r="Z1178" s="47">
        <v>1186</v>
      </c>
    </row>
    <row r="1179" spans="26:26">
      <c r="Z1179" s="47">
        <v>1187</v>
      </c>
    </row>
    <row r="1180" spans="26:26">
      <c r="Z1180" s="47">
        <v>1188</v>
      </c>
    </row>
    <row r="1181" spans="26:26">
      <c r="Z1181" s="47">
        <v>1189</v>
      </c>
    </row>
    <row r="1182" spans="26:26">
      <c r="Z1182" s="47">
        <v>1190</v>
      </c>
    </row>
    <row r="1183" spans="26:26">
      <c r="Z1183" s="47">
        <v>1191</v>
      </c>
    </row>
    <row r="1184" spans="26:26">
      <c r="Z1184" s="47">
        <v>1192</v>
      </c>
    </row>
    <row r="1185" spans="26:26">
      <c r="Z1185" s="47">
        <v>1193</v>
      </c>
    </row>
    <row r="1186" spans="26:26">
      <c r="Z1186" s="47">
        <v>1194</v>
      </c>
    </row>
    <row r="1187" spans="26:26">
      <c r="Z1187" s="47">
        <v>1195</v>
      </c>
    </row>
    <row r="1188" spans="26:26">
      <c r="Z1188" s="47">
        <v>1196</v>
      </c>
    </row>
    <row r="1189" spans="26:26">
      <c r="Z1189" s="47">
        <v>1197</v>
      </c>
    </row>
    <row r="1190" spans="26:26">
      <c r="Z1190" s="47">
        <v>1198</v>
      </c>
    </row>
    <row r="1191" spans="26:26">
      <c r="Z1191" s="47">
        <v>1199</v>
      </c>
    </row>
    <row r="1192" spans="26:26">
      <c r="Z1192" s="47">
        <v>1200</v>
      </c>
    </row>
    <row r="1193" spans="26:26">
      <c r="Z1193" s="47">
        <v>1201</v>
      </c>
    </row>
    <row r="1194" spans="26:26">
      <c r="Z1194" s="47">
        <v>1202</v>
      </c>
    </row>
    <row r="1195" spans="26:26">
      <c r="Z1195" s="47">
        <v>1203</v>
      </c>
    </row>
    <row r="1196" spans="26:26">
      <c r="Z1196" s="47">
        <v>1204</v>
      </c>
    </row>
    <row r="1197" spans="26:26">
      <c r="Z1197" s="47">
        <v>1205</v>
      </c>
    </row>
    <row r="1198" spans="26:26">
      <c r="Z1198" s="47">
        <v>1206</v>
      </c>
    </row>
    <row r="1199" spans="26:26">
      <c r="Z1199" s="47">
        <v>1207</v>
      </c>
    </row>
    <row r="1200" spans="26:26">
      <c r="Z1200" s="47">
        <v>1208</v>
      </c>
    </row>
    <row r="1201" spans="26:26">
      <c r="Z1201" s="47">
        <v>1209</v>
      </c>
    </row>
    <row r="1202" spans="26:26">
      <c r="Z1202" s="47">
        <v>1210</v>
      </c>
    </row>
    <row r="1203" spans="26:26">
      <c r="Z1203" s="47">
        <v>1211</v>
      </c>
    </row>
    <row r="1204" spans="26:26">
      <c r="Z1204" s="47">
        <v>1212</v>
      </c>
    </row>
    <row r="1205" spans="26:26">
      <c r="Z1205" s="47">
        <v>1213</v>
      </c>
    </row>
    <row r="1206" spans="26:26">
      <c r="Z1206" s="47">
        <v>1214</v>
      </c>
    </row>
    <row r="1207" spans="26:26">
      <c r="Z1207" s="47">
        <v>1215</v>
      </c>
    </row>
    <row r="1208" spans="26:26">
      <c r="Z1208" s="47">
        <v>1216</v>
      </c>
    </row>
    <row r="1209" spans="26:26">
      <c r="Z1209" s="47">
        <v>1217</v>
      </c>
    </row>
    <row r="1210" spans="26:26">
      <c r="Z1210" s="47">
        <v>1218</v>
      </c>
    </row>
    <row r="1211" spans="26:26">
      <c r="Z1211" s="47">
        <v>1219</v>
      </c>
    </row>
    <row r="1212" spans="26:26">
      <c r="Z1212" s="47">
        <v>1220</v>
      </c>
    </row>
    <row r="1213" spans="26:26">
      <c r="Z1213" s="47">
        <v>1221</v>
      </c>
    </row>
    <row r="1214" spans="26:26">
      <c r="Z1214" s="47">
        <v>1222</v>
      </c>
    </row>
    <row r="1215" spans="26:26">
      <c r="Z1215" s="47">
        <v>1223</v>
      </c>
    </row>
    <row r="1216" spans="26:26">
      <c r="Z1216" s="47">
        <v>1224</v>
      </c>
    </row>
    <row r="1217" spans="26:26">
      <c r="Z1217" s="47">
        <v>1225</v>
      </c>
    </row>
    <row r="1218" spans="26:26">
      <c r="Z1218" s="47">
        <v>1226</v>
      </c>
    </row>
    <row r="1219" spans="26:26">
      <c r="Z1219" s="47">
        <v>1227</v>
      </c>
    </row>
    <row r="1220" spans="26:26">
      <c r="Z1220" s="47">
        <v>1228</v>
      </c>
    </row>
    <row r="1221" spans="26:26">
      <c r="Z1221" s="47">
        <v>1229</v>
      </c>
    </row>
    <row r="1222" spans="26:26">
      <c r="Z1222" s="47">
        <v>1230</v>
      </c>
    </row>
    <row r="1223" spans="26:26">
      <c r="Z1223" s="47">
        <v>1231</v>
      </c>
    </row>
    <row r="1224" spans="26:26">
      <c r="Z1224" s="47">
        <v>1232</v>
      </c>
    </row>
    <row r="1225" spans="26:26">
      <c r="Z1225" s="47">
        <v>1233</v>
      </c>
    </row>
    <row r="1226" spans="26:26">
      <c r="Z1226" s="47">
        <v>1234</v>
      </c>
    </row>
    <row r="1227" spans="26:26">
      <c r="Z1227" s="47">
        <v>1235</v>
      </c>
    </row>
    <row r="1228" spans="26:26">
      <c r="Z1228" s="47">
        <v>1236</v>
      </c>
    </row>
    <row r="1229" spans="26:26">
      <c r="Z1229" s="47">
        <v>1237</v>
      </c>
    </row>
    <row r="1230" spans="26:26">
      <c r="Z1230" s="47">
        <v>1238</v>
      </c>
    </row>
    <row r="1231" spans="26:26">
      <c r="Z1231" s="47">
        <v>1239</v>
      </c>
    </row>
    <row r="1232" spans="26:26">
      <c r="Z1232" s="47">
        <v>1240</v>
      </c>
    </row>
    <row r="1233" spans="26:26">
      <c r="Z1233" s="47">
        <v>1241</v>
      </c>
    </row>
    <row r="1234" spans="26:26">
      <c r="Z1234" s="47">
        <v>1242</v>
      </c>
    </row>
    <row r="1235" spans="26:26">
      <c r="Z1235" s="47">
        <v>1243</v>
      </c>
    </row>
    <row r="1236" spans="26:26">
      <c r="Z1236" s="47">
        <v>1244</v>
      </c>
    </row>
    <row r="1237" spans="26:26">
      <c r="Z1237" s="47">
        <v>1245</v>
      </c>
    </row>
    <row r="1238" spans="26:26">
      <c r="Z1238" s="47">
        <v>1246</v>
      </c>
    </row>
    <row r="1239" spans="26:26">
      <c r="Z1239" s="47">
        <v>1247</v>
      </c>
    </row>
    <row r="1240" spans="26:26">
      <c r="Z1240" s="47">
        <v>1248</v>
      </c>
    </row>
    <row r="1241" spans="26:26">
      <c r="Z1241" s="47">
        <v>1249</v>
      </c>
    </row>
    <row r="1242" spans="26:26">
      <c r="Z1242" s="47">
        <v>1250</v>
      </c>
    </row>
    <row r="1243" spans="26:26">
      <c r="Z1243" s="47">
        <v>1251</v>
      </c>
    </row>
    <row r="1244" spans="26:26">
      <c r="Z1244" s="47">
        <v>1252</v>
      </c>
    </row>
    <row r="1245" spans="26:26">
      <c r="Z1245" s="47">
        <v>1253</v>
      </c>
    </row>
    <row r="1246" spans="26:26">
      <c r="Z1246" s="47">
        <v>1254</v>
      </c>
    </row>
    <row r="1247" spans="26:26">
      <c r="Z1247" s="47">
        <v>1255</v>
      </c>
    </row>
    <row r="1248" spans="26:26">
      <c r="Z1248" s="47">
        <v>1256</v>
      </c>
    </row>
    <row r="1249" spans="26:26">
      <c r="Z1249" s="47">
        <v>1257</v>
      </c>
    </row>
    <row r="1250" spans="26:26">
      <c r="Z1250" s="47">
        <v>1258</v>
      </c>
    </row>
    <row r="1251" spans="26:26">
      <c r="Z1251" s="47">
        <v>1259</v>
      </c>
    </row>
    <row r="1252" spans="26:26">
      <c r="Z1252" s="47">
        <v>1260</v>
      </c>
    </row>
    <row r="1253" spans="26:26">
      <c r="Z1253" s="47">
        <v>1261</v>
      </c>
    </row>
    <row r="1254" spans="26:26">
      <c r="Z1254" s="47">
        <v>1262</v>
      </c>
    </row>
    <row r="1255" spans="26:26">
      <c r="Z1255" s="47">
        <v>1263</v>
      </c>
    </row>
    <row r="1256" spans="26:26">
      <c r="Z1256" s="47">
        <v>1264</v>
      </c>
    </row>
    <row r="1257" spans="26:26">
      <c r="Z1257" s="47">
        <v>1265</v>
      </c>
    </row>
    <row r="1258" spans="26:26">
      <c r="Z1258" s="47">
        <v>1266</v>
      </c>
    </row>
    <row r="1259" spans="26:26">
      <c r="Z1259" s="47">
        <v>1267</v>
      </c>
    </row>
    <row r="1260" spans="26:26">
      <c r="Z1260" s="47">
        <v>1268</v>
      </c>
    </row>
    <row r="1261" spans="26:26">
      <c r="Z1261" s="47">
        <v>1269</v>
      </c>
    </row>
    <row r="1262" spans="26:26">
      <c r="Z1262" s="47">
        <v>1270</v>
      </c>
    </row>
    <row r="1263" spans="26:26">
      <c r="Z1263" s="47">
        <v>1271</v>
      </c>
    </row>
    <row r="1264" spans="26:26">
      <c r="Z1264" s="47">
        <v>1272</v>
      </c>
    </row>
    <row r="1265" spans="26:26">
      <c r="Z1265" s="47">
        <v>1273</v>
      </c>
    </row>
    <row r="1266" spans="26:26">
      <c r="Z1266" s="47">
        <v>1274</v>
      </c>
    </row>
    <row r="1267" spans="26:26">
      <c r="Z1267" s="47">
        <v>1275</v>
      </c>
    </row>
    <row r="1268" spans="26:26">
      <c r="Z1268" s="47">
        <v>1276</v>
      </c>
    </row>
    <row r="1269" spans="26:26">
      <c r="Z1269" s="47">
        <v>1277</v>
      </c>
    </row>
    <row r="1270" spans="26:26">
      <c r="Z1270" s="47">
        <v>1278</v>
      </c>
    </row>
    <row r="1271" spans="26:26">
      <c r="Z1271" s="47">
        <v>1279</v>
      </c>
    </row>
    <row r="1272" spans="26:26">
      <c r="Z1272" s="47">
        <v>1280</v>
      </c>
    </row>
    <row r="1273" spans="26:26">
      <c r="Z1273" s="47">
        <v>1281</v>
      </c>
    </row>
    <row r="1274" spans="26:26">
      <c r="Z1274" s="47">
        <v>1282</v>
      </c>
    </row>
    <row r="1275" spans="26:26">
      <c r="Z1275" s="47">
        <v>1283</v>
      </c>
    </row>
    <row r="1276" spans="26:26">
      <c r="Z1276" s="47">
        <v>1284</v>
      </c>
    </row>
    <row r="1277" spans="26:26">
      <c r="Z1277" s="47">
        <v>1285</v>
      </c>
    </row>
    <row r="1278" spans="26:26">
      <c r="Z1278" s="47">
        <v>1286</v>
      </c>
    </row>
    <row r="1279" spans="26:26">
      <c r="Z1279" s="47">
        <v>1287</v>
      </c>
    </row>
    <row r="1280" spans="26:26">
      <c r="Z1280" s="47">
        <v>1288</v>
      </c>
    </row>
    <row r="1281" spans="26:26">
      <c r="Z1281" s="47">
        <v>1289</v>
      </c>
    </row>
    <row r="1282" spans="26:26">
      <c r="Z1282" s="47">
        <v>1290</v>
      </c>
    </row>
    <row r="1283" spans="26:26">
      <c r="Z1283" s="47">
        <v>1291</v>
      </c>
    </row>
    <row r="1284" spans="26:26">
      <c r="Z1284" s="47">
        <v>1292</v>
      </c>
    </row>
    <row r="1285" spans="26:26">
      <c r="Z1285" s="47">
        <v>1293</v>
      </c>
    </row>
    <row r="1286" spans="26:26">
      <c r="Z1286" s="47">
        <v>1294</v>
      </c>
    </row>
    <row r="1287" spans="26:26">
      <c r="Z1287" s="47">
        <v>1295</v>
      </c>
    </row>
    <row r="1288" spans="26:26">
      <c r="Z1288" s="47">
        <v>1296</v>
      </c>
    </row>
    <row r="1289" spans="26:26">
      <c r="Z1289" s="47">
        <v>1297</v>
      </c>
    </row>
    <row r="1290" spans="26:26">
      <c r="Z1290" s="47">
        <v>1298</v>
      </c>
    </row>
    <row r="1291" spans="26:26">
      <c r="Z1291" s="47">
        <v>1299</v>
      </c>
    </row>
    <row r="1292" spans="26:26">
      <c r="Z1292" s="47">
        <v>1300</v>
      </c>
    </row>
    <row r="1293" spans="26:26">
      <c r="Z1293" s="47">
        <v>1301</v>
      </c>
    </row>
    <row r="1294" spans="26:26">
      <c r="Z1294" s="47">
        <v>1302</v>
      </c>
    </row>
    <row r="1295" spans="26:26">
      <c r="Z1295" s="47">
        <v>1303</v>
      </c>
    </row>
    <row r="1296" spans="26:26">
      <c r="Z1296" s="47">
        <v>1304</v>
      </c>
    </row>
    <row r="1297" spans="26:26">
      <c r="Z1297" s="47">
        <v>1305</v>
      </c>
    </row>
    <row r="1298" spans="26:26">
      <c r="Z1298" s="47">
        <v>1306</v>
      </c>
    </row>
    <row r="1299" spans="26:26">
      <c r="Z1299" s="47">
        <v>1307</v>
      </c>
    </row>
    <row r="1300" spans="26:26">
      <c r="Z1300" s="47">
        <v>1308</v>
      </c>
    </row>
    <row r="1301" spans="26:26">
      <c r="Z1301" s="47">
        <v>1309</v>
      </c>
    </row>
    <row r="1302" spans="26:26">
      <c r="Z1302" s="47">
        <v>1310</v>
      </c>
    </row>
    <row r="1303" spans="26:26">
      <c r="Z1303" s="47">
        <v>1311</v>
      </c>
    </row>
    <row r="1304" spans="26:26">
      <c r="Z1304" s="47">
        <v>1312</v>
      </c>
    </row>
    <row r="1305" spans="26:26">
      <c r="Z1305" s="47">
        <v>1313</v>
      </c>
    </row>
    <row r="1306" spans="26:26">
      <c r="Z1306" s="47">
        <v>1314</v>
      </c>
    </row>
    <row r="1307" spans="26:26">
      <c r="Z1307" s="47">
        <v>1315</v>
      </c>
    </row>
    <row r="1308" spans="26:26">
      <c r="Z1308" s="47">
        <v>1316</v>
      </c>
    </row>
    <row r="1309" spans="26:26">
      <c r="Z1309" s="47">
        <v>1317</v>
      </c>
    </row>
    <row r="1310" spans="26:26">
      <c r="Z1310" s="47">
        <v>1318</v>
      </c>
    </row>
    <row r="1311" spans="26:26">
      <c r="Z1311" s="47">
        <v>1319</v>
      </c>
    </row>
    <row r="1312" spans="26:26">
      <c r="Z1312" s="47">
        <v>1320</v>
      </c>
    </row>
    <row r="1313" spans="26:26">
      <c r="Z1313" s="47">
        <v>1321</v>
      </c>
    </row>
    <row r="1314" spans="26:26">
      <c r="Z1314" s="47">
        <v>1322</v>
      </c>
    </row>
    <row r="1315" spans="26:26">
      <c r="Z1315" s="47">
        <v>1323</v>
      </c>
    </row>
    <row r="1316" spans="26:26">
      <c r="Z1316" s="47">
        <v>1324</v>
      </c>
    </row>
    <row r="1317" spans="26:26">
      <c r="Z1317" s="47">
        <v>1325</v>
      </c>
    </row>
    <row r="1318" spans="26:26">
      <c r="Z1318" s="47">
        <v>1326</v>
      </c>
    </row>
    <row r="1319" spans="26:26">
      <c r="Z1319" s="47">
        <v>1327</v>
      </c>
    </row>
    <row r="1320" spans="26:26">
      <c r="Z1320" s="47">
        <v>1328</v>
      </c>
    </row>
    <row r="1321" spans="26:26">
      <c r="Z1321" s="47">
        <v>1329</v>
      </c>
    </row>
    <row r="1322" spans="26:26">
      <c r="Z1322" s="47">
        <v>1330</v>
      </c>
    </row>
    <row r="1323" spans="26:26">
      <c r="Z1323" s="47">
        <v>1331</v>
      </c>
    </row>
    <row r="1324" spans="26:26">
      <c r="Z1324" s="47">
        <v>1332</v>
      </c>
    </row>
    <row r="1325" spans="26:26">
      <c r="Z1325" s="47">
        <v>1333</v>
      </c>
    </row>
    <row r="1326" spans="26:26">
      <c r="Z1326" s="47">
        <v>1334</v>
      </c>
    </row>
    <row r="1327" spans="26:26">
      <c r="Z1327" s="47">
        <v>1335</v>
      </c>
    </row>
    <row r="1328" spans="26:26">
      <c r="Z1328" s="47">
        <v>1336</v>
      </c>
    </row>
    <row r="1329" spans="26:26">
      <c r="Z1329" s="47">
        <v>1337</v>
      </c>
    </row>
    <row r="1330" spans="26:26">
      <c r="Z1330" s="47">
        <v>1338</v>
      </c>
    </row>
    <row r="1331" spans="26:26">
      <c r="Z1331" s="47">
        <v>1339</v>
      </c>
    </row>
    <row r="1332" spans="26:26">
      <c r="Z1332" s="47">
        <v>1340</v>
      </c>
    </row>
    <row r="1333" spans="26:26">
      <c r="Z1333" s="47">
        <v>1341</v>
      </c>
    </row>
    <row r="1334" spans="26:26">
      <c r="Z1334" s="47">
        <v>1342</v>
      </c>
    </row>
    <row r="1335" spans="26:26">
      <c r="Z1335" s="47">
        <v>1343</v>
      </c>
    </row>
    <row r="1336" spans="26:26">
      <c r="Z1336" s="47">
        <v>1344</v>
      </c>
    </row>
    <row r="1337" spans="26:26">
      <c r="Z1337" s="47">
        <v>1345</v>
      </c>
    </row>
    <row r="1338" spans="26:26">
      <c r="Z1338" s="47">
        <v>1346</v>
      </c>
    </row>
    <row r="1339" spans="26:26">
      <c r="Z1339" s="47">
        <v>1347</v>
      </c>
    </row>
    <row r="1340" spans="26:26">
      <c r="Z1340" s="47">
        <v>1348</v>
      </c>
    </row>
    <row r="1341" spans="26:26">
      <c r="Z1341" s="47">
        <v>1349</v>
      </c>
    </row>
    <row r="1342" spans="26:26">
      <c r="Z1342" s="47">
        <v>1350</v>
      </c>
    </row>
    <row r="1343" spans="26:26">
      <c r="Z1343" s="47">
        <v>1351</v>
      </c>
    </row>
    <row r="1344" spans="26:26">
      <c r="Z1344" s="47">
        <v>1352</v>
      </c>
    </row>
    <row r="1345" spans="26:26">
      <c r="Z1345" s="47">
        <v>1353</v>
      </c>
    </row>
    <row r="1346" spans="26:26">
      <c r="Z1346" s="47">
        <v>1354</v>
      </c>
    </row>
    <row r="1347" spans="26:26">
      <c r="Z1347" s="47">
        <v>1355</v>
      </c>
    </row>
    <row r="1348" spans="26:26">
      <c r="Z1348" s="47">
        <v>1356</v>
      </c>
    </row>
    <row r="1349" spans="26:26">
      <c r="Z1349" s="47">
        <v>1357</v>
      </c>
    </row>
    <row r="1350" spans="26:26">
      <c r="Z1350" s="47">
        <v>1358</v>
      </c>
    </row>
    <row r="1351" spans="26:26">
      <c r="Z1351" s="47">
        <v>1359</v>
      </c>
    </row>
    <row r="1352" spans="26:26">
      <c r="Z1352" s="47">
        <v>1360</v>
      </c>
    </row>
    <row r="1353" spans="26:26">
      <c r="Z1353" s="47">
        <v>1361</v>
      </c>
    </row>
    <row r="1354" spans="26:26">
      <c r="Z1354" s="47">
        <v>1362</v>
      </c>
    </row>
    <row r="1355" spans="26:26">
      <c r="Z1355" s="47">
        <v>1363</v>
      </c>
    </row>
    <row r="1356" spans="26:26">
      <c r="Z1356" s="47">
        <v>1364</v>
      </c>
    </row>
    <row r="1357" spans="26:26">
      <c r="Z1357" s="47">
        <v>1365</v>
      </c>
    </row>
    <row r="1358" spans="26:26">
      <c r="Z1358" s="47">
        <v>1366</v>
      </c>
    </row>
    <row r="1359" spans="26:26">
      <c r="Z1359" s="47">
        <v>1367</v>
      </c>
    </row>
    <row r="1360" spans="26:26">
      <c r="Z1360" s="47">
        <v>1368</v>
      </c>
    </row>
    <row r="1361" spans="26:26">
      <c r="Z1361" s="47">
        <v>1369</v>
      </c>
    </row>
    <row r="1362" spans="26:26">
      <c r="Z1362" s="47">
        <v>1370</v>
      </c>
    </row>
    <row r="1363" spans="26:26">
      <c r="Z1363" s="47">
        <v>1371</v>
      </c>
    </row>
    <row r="1364" spans="26:26">
      <c r="Z1364" s="47">
        <v>1372</v>
      </c>
    </row>
    <row r="1365" spans="26:26">
      <c r="Z1365" s="47">
        <v>1373</v>
      </c>
    </row>
    <row r="1366" spans="26:26">
      <c r="Z1366" s="47">
        <v>1374</v>
      </c>
    </row>
    <row r="1367" spans="26:26">
      <c r="Z1367" s="47">
        <v>1375</v>
      </c>
    </row>
    <row r="1368" spans="26:26">
      <c r="Z1368" s="47">
        <v>1376</v>
      </c>
    </row>
    <row r="1369" spans="26:26">
      <c r="Z1369" s="47">
        <v>1377</v>
      </c>
    </row>
    <row r="1370" spans="26:26">
      <c r="Z1370" s="47">
        <v>1378</v>
      </c>
    </row>
    <row r="1371" spans="26:26">
      <c r="Z1371" s="47">
        <v>1379</v>
      </c>
    </row>
    <row r="1372" spans="26:26">
      <c r="Z1372" s="47">
        <v>1380</v>
      </c>
    </row>
    <row r="1373" spans="26:26">
      <c r="Z1373" s="47">
        <v>1381</v>
      </c>
    </row>
    <row r="1374" spans="26:26">
      <c r="Z1374" s="47">
        <v>1382</v>
      </c>
    </row>
    <row r="1375" spans="26:26">
      <c r="Z1375" s="47">
        <v>1383</v>
      </c>
    </row>
    <row r="1376" spans="26:26">
      <c r="Z1376" s="47">
        <v>1384</v>
      </c>
    </row>
    <row r="1377" spans="26:26">
      <c r="Z1377" s="47">
        <v>1385</v>
      </c>
    </row>
    <row r="1378" spans="26:26">
      <c r="Z1378" s="47">
        <v>1386</v>
      </c>
    </row>
    <row r="1379" spans="26:26">
      <c r="Z1379" s="47">
        <v>1387</v>
      </c>
    </row>
    <row r="1380" spans="26:26">
      <c r="Z1380" s="47">
        <v>1388</v>
      </c>
    </row>
    <row r="1381" spans="26:26">
      <c r="Z1381" s="47">
        <v>1389</v>
      </c>
    </row>
    <row r="1382" spans="26:26">
      <c r="Z1382" s="47">
        <v>1390</v>
      </c>
    </row>
    <row r="1383" spans="26:26">
      <c r="Z1383" s="47">
        <v>1391</v>
      </c>
    </row>
    <row r="1384" spans="26:26">
      <c r="Z1384" s="47">
        <v>1392</v>
      </c>
    </row>
    <row r="1385" spans="26:26">
      <c r="Z1385" s="47">
        <v>1393</v>
      </c>
    </row>
    <row r="1386" spans="26:26">
      <c r="Z1386" s="47">
        <v>1394</v>
      </c>
    </row>
    <row r="1387" spans="26:26">
      <c r="Z1387" s="47">
        <v>1395</v>
      </c>
    </row>
    <row r="1388" spans="26:26">
      <c r="Z1388" s="47">
        <v>1396</v>
      </c>
    </row>
    <row r="1389" spans="26:26">
      <c r="Z1389" s="47">
        <v>1397</v>
      </c>
    </row>
    <row r="1390" spans="26:26">
      <c r="Z1390" s="47">
        <v>1398</v>
      </c>
    </row>
    <row r="1391" spans="26:26">
      <c r="Z1391" s="47">
        <v>1399</v>
      </c>
    </row>
    <row r="1392" spans="26:26">
      <c r="Z1392" s="47">
        <v>1400</v>
      </c>
    </row>
    <row r="1393" spans="26:26">
      <c r="Z1393" s="47">
        <v>1401</v>
      </c>
    </row>
    <row r="1394" spans="26:26">
      <c r="Z1394" s="47">
        <v>1402</v>
      </c>
    </row>
    <row r="1395" spans="26:26">
      <c r="Z1395" s="47">
        <v>1403</v>
      </c>
    </row>
    <row r="1396" spans="26:26">
      <c r="Z1396" s="47">
        <v>1404</v>
      </c>
    </row>
    <row r="1397" spans="26:26">
      <c r="Z1397" s="47">
        <v>1405</v>
      </c>
    </row>
    <row r="1398" spans="26:26">
      <c r="Z1398" s="47">
        <v>1406</v>
      </c>
    </row>
    <row r="1399" spans="26:26">
      <c r="Z1399" s="47">
        <v>1407</v>
      </c>
    </row>
    <row r="1400" spans="26:26">
      <c r="Z1400" s="47">
        <v>1408</v>
      </c>
    </row>
    <row r="1401" spans="26:26">
      <c r="Z1401" s="47">
        <v>1409</v>
      </c>
    </row>
    <row r="1402" spans="26:26">
      <c r="Z1402" s="47">
        <v>1410</v>
      </c>
    </row>
    <row r="1403" spans="26:26">
      <c r="Z1403" s="47">
        <v>1411</v>
      </c>
    </row>
    <row r="1404" spans="26:26">
      <c r="Z1404" s="47">
        <v>1412</v>
      </c>
    </row>
    <row r="1405" spans="26:26">
      <c r="Z1405" s="47">
        <v>1413</v>
      </c>
    </row>
    <row r="1406" spans="26:26">
      <c r="Z1406" s="47">
        <v>1414</v>
      </c>
    </row>
    <row r="1407" spans="26:26">
      <c r="Z1407" s="47">
        <v>1415</v>
      </c>
    </row>
    <row r="1408" spans="26:26">
      <c r="Z1408" s="47">
        <v>1416</v>
      </c>
    </row>
    <row r="1409" spans="26:26">
      <c r="Z1409" s="47">
        <v>1417</v>
      </c>
    </row>
    <row r="1410" spans="26:26">
      <c r="Z1410" s="47">
        <v>1418</v>
      </c>
    </row>
    <row r="1411" spans="26:26">
      <c r="Z1411" s="47">
        <v>1419</v>
      </c>
    </row>
    <row r="1412" spans="26:26">
      <c r="Z1412" s="47">
        <v>1420</v>
      </c>
    </row>
    <row r="1413" spans="26:26">
      <c r="Z1413" s="47">
        <v>1421</v>
      </c>
    </row>
    <row r="1414" spans="26:26">
      <c r="Z1414" s="47">
        <v>1422</v>
      </c>
    </row>
    <row r="1415" spans="26:26">
      <c r="Z1415" s="47">
        <v>1423</v>
      </c>
    </row>
    <row r="1416" spans="26:26">
      <c r="Z1416" s="47">
        <v>1424</v>
      </c>
    </row>
    <row r="1417" spans="26:26">
      <c r="Z1417" s="47">
        <v>1425</v>
      </c>
    </row>
    <row r="1418" spans="26:26">
      <c r="Z1418" s="47">
        <v>1426</v>
      </c>
    </row>
    <row r="1419" spans="26:26">
      <c r="Z1419" s="47">
        <v>1427</v>
      </c>
    </row>
    <row r="1420" spans="26:26">
      <c r="Z1420" s="47">
        <v>1428</v>
      </c>
    </row>
    <row r="1421" spans="26:26">
      <c r="Z1421" s="47">
        <v>1429</v>
      </c>
    </row>
    <row r="1422" spans="26:26">
      <c r="Z1422" s="47">
        <v>1430</v>
      </c>
    </row>
    <row r="1423" spans="26:26">
      <c r="Z1423" s="47">
        <v>1431</v>
      </c>
    </row>
    <row r="1424" spans="26:26">
      <c r="Z1424" s="47">
        <v>1432</v>
      </c>
    </row>
    <row r="1425" spans="26:26">
      <c r="Z1425" s="47">
        <v>1433</v>
      </c>
    </row>
    <row r="1426" spans="26:26">
      <c r="Z1426" s="47">
        <v>1434</v>
      </c>
    </row>
    <row r="1427" spans="26:26">
      <c r="Z1427" s="47">
        <v>1435</v>
      </c>
    </row>
    <row r="1428" spans="26:26">
      <c r="Z1428" s="47">
        <v>1436</v>
      </c>
    </row>
    <row r="1429" spans="26:26">
      <c r="Z1429" s="47">
        <v>1437</v>
      </c>
    </row>
    <row r="1430" spans="26:26">
      <c r="Z1430" s="47">
        <v>1438</v>
      </c>
    </row>
    <row r="1431" spans="26:26">
      <c r="Z1431" s="47">
        <v>1439</v>
      </c>
    </row>
    <row r="1432" spans="26:26">
      <c r="Z1432" s="47">
        <v>1440</v>
      </c>
    </row>
    <row r="1433" spans="26:26">
      <c r="Z1433" s="47">
        <v>1441</v>
      </c>
    </row>
    <row r="1434" spans="26:26">
      <c r="Z1434" s="47">
        <v>1442</v>
      </c>
    </row>
    <row r="1435" spans="26:26">
      <c r="Z1435" s="47">
        <v>1443</v>
      </c>
    </row>
    <row r="1436" spans="26:26">
      <c r="Z1436" s="47">
        <v>1444</v>
      </c>
    </row>
    <row r="1437" spans="26:26">
      <c r="Z1437" s="47">
        <v>1445</v>
      </c>
    </row>
    <row r="1438" spans="26:26">
      <c r="Z1438" s="47">
        <v>1446</v>
      </c>
    </row>
    <row r="1439" spans="26:26">
      <c r="Z1439" s="47">
        <v>1447</v>
      </c>
    </row>
    <row r="1440" spans="26:26">
      <c r="Z1440" s="47">
        <v>1448</v>
      </c>
    </row>
    <row r="1441" spans="26:26">
      <c r="Z1441" s="47">
        <v>1449</v>
      </c>
    </row>
    <row r="1442" spans="26:26">
      <c r="Z1442" s="47">
        <v>1450</v>
      </c>
    </row>
    <row r="1443" spans="26:26">
      <c r="Z1443" s="47">
        <v>1451</v>
      </c>
    </row>
    <row r="1444" spans="26:26">
      <c r="Z1444" s="47">
        <v>1452</v>
      </c>
    </row>
    <row r="1445" spans="26:26">
      <c r="Z1445" s="47">
        <v>1453</v>
      </c>
    </row>
    <row r="1446" spans="26:26">
      <c r="Z1446" s="47">
        <v>1454</v>
      </c>
    </row>
    <row r="1447" spans="26:26">
      <c r="Z1447" s="47">
        <v>1455</v>
      </c>
    </row>
    <row r="1448" spans="26:26">
      <c r="Z1448" s="47">
        <v>1456</v>
      </c>
    </row>
    <row r="1449" spans="26:26">
      <c r="Z1449" s="47">
        <v>1457</v>
      </c>
    </row>
    <row r="1450" spans="26:26">
      <c r="Z1450" s="47">
        <v>1458</v>
      </c>
    </row>
    <row r="1451" spans="26:26">
      <c r="Z1451" s="47">
        <v>1459</v>
      </c>
    </row>
    <row r="1452" spans="26:26">
      <c r="Z1452" s="47">
        <v>1460</v>
      </c>
    </row>
    <row r="1453" spans="26:26">
      <c r="Z1453" s="47">
        <v>1461</v>
      </c>
    </row>
    <row r="1454" spans="26:26">
      <c r="Z1454" s="47">
        <v>1462</v>
      </c>
    </row>
    <row r="1455" spans="26:26">
      <c r="Z1455" s="47">
        <v>1463</v>
      </c>
    </row>
    <row r="1456" spans="26:26">
      <c r="Z1456" s="47">
        <v>1464</v>
      </c>
    </row>
    <row r="1457" spans="26:26">
      <c r="Z1457" s="47">
        <v>1465</v>
      </c>
    </row>
    <row r="1458" spans="26:26">
      <c r="Z1458" s="47">
        <v>1466</v>
      </c>
    </row>
    <row r="1459" spans="26:26">
      <c r="Z1459" s="47">
        <v>1467</v>
      </c>
    </row>
    <row r="1460" spans="26:26">
      <c r="Z1460" s="47">
        <v>1468</v>
      </c>
    </row>
    <row r="1461" spans="26:26">
      <c r="Z1461" s="47">
        <v>1469</v>
      </c>
    </row>
    <row r="1462" spans="26:26">
      <c r="Z1462" s="47">
        <v>1470</v>
      </c>
    </row>
    <row r="1463" spans="26:26">
      <c r="Z1463" s="47">
        <v>1471</v>
      </c>
    </row>
    <row r="1464" spans="26:26">
      <c r="Z1464" s="47">
        <v>1472</v>
      </c>
    </row>
    <row r="1465" spans="26:26">
      <c r="Z1465" s="47">
        <v>1473</v>
      </c>
    </row>
    <row r="1466" spans="26:26">
      <c r="Z1466" s="47">
        <v>1474</v>
      </c>
    </row>
    <row r="1467" spans="26:26">
      <c r="Z1467" s="47">
        <v>1475</v>
      </c>
    </row>
    <row r="1468" spans="26:26">
      <c r="Z1468" s="47">
        <v>1476</v>
      </c>
    </row>
    <row r="1469" spans="26:26">
      <c r="Z1469" s="47">
        <v>1477</v>
      </c>
    </row>
    <row r="1470" spans="26:26">
      <c r="Z1470" s="47">
        <v>1478</v>
      </c>
    </row>
    <row r="1471" spans="26:26">
      <c r="Z1471" s="47">
        <v>1479</v>
      </c>
    </row>
    <row r="1472" spans="26:26">
      <c r="Z1472" s="47">
        <v>1480</v>
      </c>
    </row>
    <row r="1473" spans="26:26">
      <c r="Z1473" s="47">
        <v>1481</v>
      </c>
    </row>
    <row r="1474" spans="26:26">
      <c r="Z1474" s="47">
        <v>1482</v>
      </c>
    </row>
    <row r="1475" spans="26:26">
      <c r="Z1475" s="47">
        <v>1483</v>
      </c>
    </row>
    <row r="1476" spans="26:26">
      <c r="Z1476" s="47">
        <v>1484</v>
      </c>
    </row>
    <row r="1477" spans="26:26">
      <c r="Z1477" s="47">
        <v>1485</v>
      </c>
    </row>
    <row r="1478" spans="26:26">
      <c r="Z1478" s="47">
        <v>1486</v>
      </c>
    </row>
    <row r="1479" spans="26:26">
      <c r="Z1479" s="47">
        <v>1487</v>
      </c>
    </row>
    <row r="1480" spans="26:26">
      <c r="Z1480" s="47">
        <v>1488</v>
      </c>
    </row>
    <row r="1481" spans="26:26">
      <c r="Z1481" s="47">
        <v>1489</v>
      </c>
    </row>
    <row r="1482" spans="26:26">
      <c r="Z1482" s="47">
        <v>1490</v>
      </c>
    </row>
    <row r="1483" spans="26:26">
      <c r="Z1483" s="47">
        <v>1491</v>
      </c>
    </row>
    <row r="1484" spans="26:26">
      <c r="Z1484" s="47">
        <v>1492</v>
      </c>
    </row>
    <row r="1485" spans="26:26">
      <c r="Z1485" s="47">
        <v>1493</v>
      </c>
    </row>
    <row r="1486" spans="26:26">
      <c r="Z1486" s="47">
        <v>1494</v>
      </c>
    </row>
    <row r="1487" spans="26:26">
      <c r="Z1487" s="47">
        <v>1495</v>
      </c>
    </row>
    <row r="1488" spans="26:26">
      <c r="Z1488" s="47">
        <v>1496</v>
      </c>
    </row>
    <row r="1489" spans="26:26">
      <c r="Z1489" s="47">
        <v>1497</v>
      </c>
    </row>
    <row r="1490" spans="26:26">
      <c r="Z1490" s="47">
        <v>1498</v>
      </c>
    </row>
    <row r="1491" spans="26:26">
      <c r="Z1491" s="47">
        <v>1499</v>
      </c>
    </row>
    <row r="1492" spans="26:26">
      <c r="Z1492" s="47">
        <v>1500</v>
      </c>
    </row>
    <row r="1493" spans="26:26">
      <c r="Z1493" s="47">
        <v>1501</v>
      </c>
    </row>
    <row r="1494" spans="26:26">
      <c r="Z1494" s="47">
        <v>1502</v>
      </c>
    </row>
    <row r="1495" spans="26:26">
      <c r="Z1495" s="47">
        <v>1503</v>
      </c>
    </row>
    <row r="1496" spans="26:26">
      <c r="Z1496" s="47">
        <v>1504</v>
      </c>
    </row>
    <row r="1497" spans="26:26">
      <c r="Z1497" s="47">
        <v>1505</v>
      </c>
    </row>
    <row r="1498" spans="26:26">
      <c r="Z1498" s="47">
        <v>1506</v>
      </c>
    </row>
    <row r="1499" spans="26:26">
      <c r="Z1499" s="47">
        <v>1507</v>
      </c>
    </row>
    <row r="1500" spans="26:26">
      <c r="Z1500" s="47">
        <v>1508</v>
      </c>
    </row>
    <row r="1501" spans="26:26">
      <c r="Z1501" s="47">
        <v>1509</v>
      </c>
    </row>
    <row r="1502" spans="26:26">
      <c r="Z1502" s="47">
        <v>1510</v>
      </c>
    </row>
    <row r="1503" spans="26:26">
      <c r="Z1503" s="47">
        <v>1511</v>
      </c>
    </row>
    <row r="1504" spans="26:26">
      <c r="Z1504" s="47">
        <v>1512</v>
      </c>
    </row>
    <row r="1505" spans="26:26">
      <c r="Z1505" s="47">
        <v>1513</v>
      </c>
    </row>
    <row r="1506" spans="26:26">
      <c r="Z1506" s="47">
        <v>1514</v>
      </c>
    </row>
    <row r="1507" spans="26:26">
      <c r="Z1507" s="47">
        <v>1515</v>
      </c>
    </row>
    <row r="1508" spans="26:26">
      <c r="Z1508" s="47">
        <v>1516</v>
      </c>
    </row>
    <row r="1509" spans="26:26">
      <c r="Z1509" s="47">
        <v>1517</v>
      </c>
    </row>
    <row r="1510" spans="26:26">
      <c r="Z1510" s="47">
        <v>1518</v>
      </c>
    </row>
    <row r="1511" spans="26:26">
      <c r="Z1511" s="47">
        <v>1519</v>
      </c>
    </row>
    <row r="1512" spans="26:26">
      <c r="Z1512" s="47">
        <v>1520</v>
      </c>
    </row>
    <row r="1513" spans="26:26">
      <c r="Z1513" s="47">
        <v>1521</v>
      </c>
    </row>
    <row r="1514" spans="26:26">
      <c r="Z1514" s="47">
        <v>1522</v>
      </c>
    </row>
    <row r="1515" spans="26:26">
      <c r="Z1515" s="47">
        <v>1523</v>
      </c>
    </row>
    <row r="1516" spans="26:26">
      <c r="Z1516" s="47">
        <v>1524</v>
      </c>
    </row>
    <row r="1517" spans="26:26">
      <c r="Z1517" s="47">
        <v>1525</v>
      </c>
    </row>
    <row r="1518" spans="26:26">
      <c r="Z1518" s="47">
        <v>1526</v>
      </c>
    </row>
    <row r="1519" spans="26:26">
      <c r="Z1519" s="47">
        <v>1527</v>
      </c>
    </row>
    <row r="1520" spans="26:26">
      <c r="Z1520" s="47">
        <v>1528</v>
      </c>
    </row>
    <row r="1521" spans="26:26">
      <c r="Z1521" s="47">
        <v>1529</v>
      </c>
    </row>
    <row r="1522" spans="26:26">
      <c r="Z1522" s="47">
        <v>1530</v>
      </c>
    </row>
    <row r="1523" spans="26:26">
      <c r="Z1523" s="47">
        <v>1531</v>
      </c>
    </row>
    <row r="1524" spans="26:26">
      <c r="Z1524" s="47">
        <v>1532</v>
      </c>
    </row>
    <row r="1525" spans="26:26">
      <c r="Z1525" s="47">
        <v>1533</v>
      </c>
    </row>
    <row r="1526" spans="26:26">
      <c r="Z1526" s="47">
        <v>1534</v>
      </c>
    </row>
    <row r="1527" spans="26:26">
      <c r="Z1527" s="47">
        <v>1535</v>
      </c>
    </row>
    <row r="1528" spans="26:26">
      <c r="Z1528" s="47">
        <v>1536</v>
      </c>
    </row>
    <row r="1529" spans="26:26">
      <c r="Z1529" s="47">
        <v>1537</v>
      </c>
    </row>
    <row r="1530" spans="26:26">
      <c r="Z1530" s="47">
        <v>1538</v>
      </c>
    </row>
    <row r="1531" spans="26:26">
      <c r="Z1531" s="47">
        <v>1539</v>
      </c>
    </row>
    <row r="1532" spans="26:26">
      <c r="Z1532" s="47">
        <v>1540</v>
      </c>
    </row>
    <row r="1533" spans="26:26">
      <c r="Z1533" s="47">
        <v>1541</v>
      </c>
    </row>
    <row r="1534" spans="26:26">
      <c r="Z1534" s="47">
        <v>1542</v>
      </c>
    </row>
    <row r="1535" spans="26:26">
      <c r="Z1535" s="47">
        <v>1543</v>
      </c>
    </row>
    <row r="1536" spans="26:26">
      <c r="Z1536" s="47">
        <v>1544</v>
      </c>
    </row>
    <row r="1537" spans="26:26">
      <c r="Z1537" s="47">
        <v>1545</v>
      </c>
    </row>
    <row r="1538" spans="26:26">
      <c r="Z1538" s="47">
        <v>1546</v>
      </c>
    </row>
    <row r="1539" spans="26:26">
      <c r="Z1539" s="47">
        <v>1547</v>
      </c>
    </row>
    <row r="1540" spans="26:26">
      <c r="Z1540" s="47">
        <v>1548</v>
      </c>
    </row>
    <row r="1541" spans="26:26">
      <c r="Z1541" s="47">
        <v>1549</v>
      </c>
    </row>
    <row r="1542" spans="26:26">
      <c r="Z1542" s="47">
        <v>1550</v>
      </c>
    </row>
    <row r="1543" spans="26:26">
      <c r="Z1543" s="47">
        <v>1551</v>
      </c>
    </row>
    <row r="1544" spans="26:26">
      <c r="Z1544" s="47">
        <v>1552</v>
      </c>
    </row>
    <row r="1545" spans="26:26">
      <c r="Z1545" s="47">
        <v>1553</v>
      </c>
    </row>
    <row r="1546" spans="26:26">
      <c r="Z1546" s="47">
        <v>1554</v>
      </c>
    </row>
    <row r="1547" spans="26:26">
      <c r="Z1547" s="47">
        <v>1555</v>
      </c>
    </row>
    <row r="1548" spans="26:26">
      <c r="Z1548" s="47">
        <v>1556</v>
      </c>
    </row>
    <row r="1549" spans="26:26">
      <c r="Z1549" s="47">
        <v>1557</v>
      </c>
    </row>
    <row r="1550" spans="26:26">
      <c r="Z1550" s="47">
        <v>1558</v>
      </c>
    </row>
    <row r="1551" spans="26:26">
      <c r="Z1551" s="47">
        <v>1559</v>
      </c>
    </row>
    <row r="1552" spans="26:26">
      <c r="Z1552" s="47">
        <v>1560</v>
      </c>
    </row>
    <row r="1553" spans="26:26">
      <c r="Z1553" s="47">
        <v>1561</v>
      </c>
    </row>
    <row r="1554" spans="26:26">
      <c r="Z1554" s="47">
        <v>1562</v>
      </c>
    </row>
    <row r="1555" spans="26:26">
      <c r="Z1555" s="47">
        <v>1563</v>
      </c>
    </row>
    <row r="1556" spans="26:26">
      <c r="Z1556" s="47">
        <v>1564</v>
      </c>
    </row>
    <row r="1557" spans="26:26">
      <c r="Z1557" s="47">
        <v>1565</v>
      </c>
    </row>
    <row r="1558" spans="26:26">
      <c r="Z1558" s="47">
        <v>1566</v>
      </c>
    </row>
    <row r="1559" spans="26:26">
      <c r="Z1559" s="47">
        <v>1567</v>
      </c>
    </row>
    <row r="1560" spans="26:26">
      <c r="Z1560" s="47">
        <v>1568</v>
      </c>
    </row>
    <row r="1561" spans="26:26">
      <c r="Z1561" s="47">
        <v>1569</v>
      </c>
    </row>
    <row r="1562" spans="26:26">
      <c r="Z1562" s="47">
        <v>1570</v>
      </c>
    </row>
    <row r="1563" spans="26:26">
      <c r="Z1563" s="47">
        <v>1571</v>
      </c>
    </row>
    <row r="1564" spans="26:26">
      <c r="Z1564" s="47">
        <v>1572</v>
      </c>
    </row>
    <row r="1565" spans="26:26">
      <c r="Z1565" s="47">
        <v>1573</v>
      </c>
    </row>
    <row r="1566" spans="26:26">
      <c r="Z1566" s="47">
        <v>1574</v>
      </c>
    </row>
    <row r="1567" spans="26:26">
      <c r="Z1567" s="47">
        <v>1575</v>
      </c>
    </row>
    <row r="1568" spans="26:26">
      <c r="Z1568" s="47">
        <v>1576</v>
      </c>
    </row>
    <row r="1569" spans="26:26">
      <c r="Z1569" s="47">
        <v>1577</v>
      </c>
    </row>
    <row r="1570" spans="26:26">
      <c r="Z1570" s="47">
        <v>1578</v>
      </c>
    </row>
    <row r="1571" spans="26:26">
      <c r="Z1571" s="47">
        <v>1579</v>
      </c>
    </row>
    <row r="1572" spans="26:26">
      <c r="Z1572" s="47">
        <v>1580</v>
      </c>
    </row>
    <row r="1573" spans="26:26">
      <c r="Z1573" s="47">
        <v>1581</v>
      </c>
    </row>
    <row r="1574" spans="26:26">
      <c r="Z1574" s="47">
        <v>1582</v>
      </c>
    </row>
    <row r="1575" spans="26:26">
      <c r="Z1575" s="47">
        <v>1583</v>
      </c>
    </row>
    <row r="1576" spans="26:26">
      <c r="Z1576" s="47">
        <v>1584</v>
      </c>
    </row>
    <row r="1577" spans="26:26">
      <c r="Z1577" s="47">
        <v>1585</v>
      </c>
    </row>
    <row r="1578" spans="26:26">
      <c r="Z1578" s="47">
        <v>1586</v>
      </c>
    </row>
    <row r="1579" spans="26:26">
      <c r="Z1579" s="47">
        <v>1587</v>
      </c>
    </row>
    <row r="1580" spans="26:26">
      <c r="Z1580" s="47">
        <v>1588</v>
      </c>
    </row>
    <row r="1581" spans="26:26">
      <c r="Z1581" s="47">
        <v>1589</v>
      </c>
    </row>
    <row r="1582" spans="26:26">
      <c r="Z1582" s="47">
        <v>1590</v>
      </c>
    </row>
    <row r="1583" spans="26:26">
      <c r="Z1583" s="47">
        <v>1591</v>
      </c>
    </row>
    <row r="1584" spans="26:26">
      <c r="Z1584" s="47">
        <v>1592</v>
      </c>
    </row>
    <row r="1585" spans="26:26">
      <c r="Z1585" s="47">
        <v>1593</v>
      </c>
    </row>
    <row r="1586" spans="26:26">
      <c r="Z1586" s="47">
        <v>1594</v>
      </c>
    </row>
    <row r="1587" spans="26:26">
      <c r="Z1587" s="47">
        <v>1595</v>
      </c>
    </row>
    <row r="1588" spans="26:26">
      <c r="Z1588" s="47">
        <v>1596</v>
      </c>
    </row>
    <row r="1589" spans="26:26">
      <c r="Z1589" s="47">
        <v>1597</v>
      </c>
    </row>
    <row r="1590" spans="26:26">
      <c r="Z1590" s="47">
        <v>1598</v>
      </c>
    </row>
    <row r="1591" spans="26:26">
      <c r="Z1591" s="47">
        <v>1599</v>
      </c>
    </row>
    <row r="1592" spans="26:26">
      <c r="Z1592" s="47">
        <v>1600</v>
      </c>
    </row>
    <row r="1593" spans="26:26">
      <c r="Z1593" s="47">
        <v>1601</v>
      </c>
    </row>
    <row r="1594" spans="26:26">
      <c r="Z1594" s="47">
        <v>1602</v>
      </c>
    </row>
    <row r="1595" spans="26:26">
      <c r="Z1595" s="47">
        <v>1603</v>
      </c>
    </row>
    <row r="1596" spans="26:26">
      <c r="Z1596" s="47">
        <v>1604</v>
      </c>
    </row>
    <row r="1597" spans="26:26">
      <c r="Z1597" s="47">
        <v>1605</v>
      </c>
    </row>
    <row r="1598" spans="26:26">
      <c r="Z1598" s="47">
        <v>1606</v>
      </c>
    </row>
    <row r="1599" spans="26:26">
      <c r="Z1599" s="47">
        <v>1607</v>
      </c>
    </row>
    <row r="1600" spans="26:26">
      <c r="Z1600" s="47">
        <v>1608</v>
      </c>
    </row>
    <row r="1601" spans="26:26">
      <c r="Z1601" s="47">
        <v>1609</v>
      </c>
    </row>
    <row r="1602" spans="26:26">
      <c r="Z1602" s="47">
        <v>1610</v>
      </c>
    </row>
    <row r="1603" spans="26:26">
      <c r="Z1603" s="47">
        <v>1611</v>
      </c>
    </row>
    <row r="1604" spans="26:26">
      <c r="Z1604" s="47">
        <v>1612</v>
      </c>
    </row>
    <row r="1605" spans="26:26">
      <c r="Z1605" s="47">
        <v>1613</v>
      </c>
    </row>
    <row r="1606" spans="26:26">
      <c r="Z1606" s="47">
        <v>1614</v>
      </c>
    </row>
    <row r="1607" spans="26:26">
      <c r="Z1607" s="47">
        <v>1615</v>
      </c>
    </row>
    <row r="1608" spans="26:26">
      <c r="Z1608" s="47">
        <v>1616</v>
      </c>
    </row>
    <row r="1609" spans="26:26">
      <c r="Z1609" s="47">
        <v>1617</v>
      </c>
    </row>
    <row r="1610" spans="26:26">
      <c r="Z1610" s="47">
        <v>1618</v>
      </c>
    </row>
    <row r="1611" spans="26:26">
      <c r="Z1611" s="47">
        <v>1619</v>
      </c>
    </row>
    <row r="1612" spans="26:26">
      <c r="Z1612" s="47">
        <v>1620</v>
      </c>
    </row>
    <row r="1613" spans="26:26">
      <c r="Z1613" s="47">
        <v>1621</v>
      </c>
    </row>
    <row r="1614" spans="26:26">
      <c r="Z1614" s="47">
        <v>1622</v>
      </c>
    </row>
    <row r="1615" spans="26:26">
      <c r="Z1615" s="47">
        <v>1623</v>
      </c>
    </row>
    <row r="1616" spans="26:26">
      <c r="Z1616" s="47">
        <v>1624</v>
      </c>
    </row>
    <row r="1617" spans="26:26">
      <c r="Z1617" s="47">
        <v>1625</v>
      </c>
    </row>
    <row r="1618" spans="26:26">
      <c r="Z1618" s="47">
        <v>1626</v>
      </c>
    </row>
    <row r="1619" spans="26:26">
      <c r="Z1619" s="47">
        <v>1627</v>
      </c>
    </row>
    <row r="1620" spans="26:26">
      <c r="Z1620" s="47">
        <v>1628</v>
      </c>
    </row>
    <row r="1621" spans="26:26">
      <c r="Z1621" s="47">
        <v>1629</v>
      </c>
    </row>
    <row r="1622" spans="26:26">
      <c r="Z1622" s="47">
        <v>1630</v>
      </c>
    </row>
    <row r="1623" spans="26:26">
      <c r="Z1623" s="47">
        <v>1631</v>
      </c>
    </row>
    <row r="1624" spans="26:26">
      <c r="Z1624" s="47">
        <v>1632</v>
      </c>
    </row>
    <row r="1625" spans="26:26">
      <c r="Z1625" s="47">
        <v>1633</v>
      </c>
    </row>
    <row r="1626" spans="26:26">
      <c r="Z1626" s="47">
        <v>1634</v>
      </c>
    </row>
    <row r="1627" spans="26:26">
      <c r="Z1627" s="47">
        <v>1635</v>
      </c>
    </row>
    <row r="1628" spans="26:26">
      <c r="Z1628" s="47">
        <v>1636</v>
      </c>
    </row>
    <row r="1629" spans="26:26">
      <c r="Z1629" s="47">
        <v>1637</v>
      </c>
    </row>
    <row r="1630" spans="26:26">
      <c r="Z1630" s="47">
        <v>1638</v>
      </c>
    </row>
    <row r="1631" spans="26:26">
      <c r="Z1631" s="47">
        <v>1639</v>
      </c>
    </row>
    <row r="1632" spans="26:26">
      <c r="Z1632" s="47">
        <v>1640</v>
      </c>
    </row>
    <row r="1633" spans="26:26">
      <c r="Z1633" s="47">
        <v>1641</v>
      </c>
    </row>
    <row r="1634" spans="26:26">
      <c r="Z1634" s="47">
        <v>1642</v>
      </c>
    </row>
    <row r="1635" spans="26:26">
      <c r="Z1635" s="47">
        <v>1643</v>
      </c>
    </row>
    <row r="1636" spans="26:26">
      <c r="Z1636" s="47">
        <v>1644</v>
      </c>
    </row>
    <row r="1637" spans="26:26">
      <c r="Z1637" s="47">
        <v>1645</v>
      </c>
    </row>
    <row r="1638" spans="26:26">
      <c r="Z1638" s="47">
        <v>1646</v>
      </c>
    </row>
    <row r="1639" spans="26:26">
      <c r="Z1639" s="47">
        <v>1647</v>
      </c>
    </row>
    <row r="1640" spans="26:26">
      <c r="Z1640" s="47">
        <v>1648</v>
      </c>
    </row>
    <row r="1641" spans="26:26">
      <c r="Z1641" s="47">
        <v>1649</v>
      </c>
    </row>
    <row r="1642" spans="26:26">
      <c r="Z1642" s="47">
        <v>1650</v>
      </c>
    </row>
    <row r="1643" spans="26:26">
      <c r="Z1643" s="47">
        <v>1651</v>
      </c>
    </row>
    <row r="1644" spans="26:26">
      <c r="Z1644" s="47">
        <v>1652</v>
      </c>
    </row>
    <row r="1645" spans="26:26">
      <c r="Z1645" s="47">
        <v>1653</v>
      </c>
    </row>
    <row r="1646" spans="26:26">
      <c r="Z1646" s="47">
        <v>1654</v>
      </c>
    </row>
    <row r="1647" spans="26:26">
      <c r="Z1647" s="47">
        <v>1655</v>
      </c>
    </row>
    <row r="1648" spans="26:26">
      <c r="Z1648" s="47">
        <v>1656</v>
      </c>
    </row>
    <row r="1649" spans="26:26">
      <c r="Z1649" s="47">
        <v>1657</v>
      </c>
    </row>
    <row r="1650" spans="26:26">
      <c r="Z1650" s="47">
        <v>1658</v>
      </c>
    </row>
    <row r="1651" spans="26:26">
      <c r="Z1651" s="47">
        <v>1659</v>
      </c>
    </row>
    <row r="1652" spans="26:26">
      <c r="Z1652" s="47">
        <v>1660</v>
      </c>
    </row>
    <row r="1653" spans="26:26">
      <c r="Z1653" s="47">
        <v>1661</v>
      </c>
    </row>
    <row r="1654" spans="26:26">
      <c r="Z1654" s="47">
        <v>1662</v>
      </c>
    </row>
    <row r="1655" spans="26:26">
      <c r="Z1655" s="47">
        <v>1663</v>
      </c>
    </row>
    <row r="1656" spans="26:26">
      <c r="Z1656" s="47">
        <v>1664</v>
      </c>
    </row>
    <row r="1657" spans="26:26">
      <c r="Z1657" s="47">
        <v>1665</v>
      </c>
    </row>
    <row r="1658" spans="26:26">
      <c r="Z1658" s="47">
        <v>1666</v>
      </c>
    </row>
    <row r="1659" spans="26:26">
      <c r="Z1659" s="47">
        <v>1667</v>
      </c>
    </row>
    <row r="1660" spans="26:26">
      <c r="Z1660" s="47">
        <v>1668</v>
      </c>
    </row>
    <row r="1661" spans="26:26">
      <c r="Z1661" s="47">
        <v>1669</v>
      </c>
    </row>
    <row r="1662" spans="26:26">
      <c r="Z1662" s="47">
        <v>1670</v>
      </c>
    </row>
    <row r="1663" spans="26:26">
      <c r="Z1663" s="47">
        <v>1671</v>
      </c>
    </row>
    <row r="1664" spans="26:26">
      <c r="Z1664" s="47">
        <v>1672</v>
      </c>
    </row>
    <row r="1665" spans="26:26">
      <c r="Z1665" s="47">
        <v>1673</v>
      </c>
    </row>
    <row r="1666" spans="26:26">
      <c r="Z1666" s="47">
        <v>1674</v>
      </c>
    </row>
    <row r="1667" spans="26:26">
      <c r="Z1667" s="47">
        <v>1675</v>
      </c>
    </row>
    <row r="1668" spans="26:26">
      <c r="Z1668" s="47">
        <v>1676</v>
      </c>
    </row>
    <row r="1669" spans="26:26">
      <c r="Z1669" s="47">
        <v>1677</v>
      </c>
    </row>
    <row r="1670" spans="26:26">
      <c r="Z1670" s="47">
        <v>1678</v>
      </c>
    </row>
    <row r="1671" spans="26:26">
      <c r="Z1671" s="47">
        <v>1679</v>
      </c>
    </row>
    <row r="1672" spans="26:26">
      <c r="Z1672" s="47">
        <v>1680</v>
      </c>
    </row>
    <row r="1673" spans="26:26">
      <c r="Z1673" s="47">
        <v>1681</v>
      </c>
    </row>
    <row r="1674" spans="26:26">
      <c r="Z1674" s="47">
        <v>1682</v>
      </c>
    </row>
    <row r="1675" spans="26:26">
      <c r="Z1675" s="47">
        <v>1683</v>
      </c>
    </row>
    <row r="1676" spans="26:26">
      <c r="Z1676" s="47">
        <v>1684</v>
      </c>
    </row>
    <row r="1677" spans="26:26">
      <c r="Z1677" s="47">
        <v>1685</v>
      </c>
    </row>
    <row r="1678" spans="26:26">
      <c r="Z1678" s="47">
        <v>1686</v>
      </c>
    </row>
    <row r="1679" spans="26:26">
      <c r="Z1679" s="47">
        <v>1687</v>
      </c>
    </row>
    <row r="1680" spans="26:26">
      <c r="Z1680" s="47">
        <v>1688</v>
      </c>
    </row>
    <row r="1681" spans="26:26">
      <c r="Z1681" s="47">
        <v>1689</v>
      </c>
    </row>
    <row r="1682" spans="26:26">
      <c r="Z1682" s="47">
        <v>1690</v>
      </c>
    </row>
    <row r="1683" spans="26:26">
      <c r="Z1683" s="47">
        <v>1691</v>
      </c>
    </row>
    <row r="1684" spans="26:26">
      <c r="Z1684" s="47">
        <v>1692</v>
      </c>
    </row>
    <row r="1685" spans="26:26">
      <c r="Z1685" s="47">
        <v>1693</v>
      </c>
    </row>
    <row r="1686" spans="26:26">
      <c r="Z1686" s="47">
        <v>1694</v>
      </c>
    </row>
    <row r="1687" spans="26:26">
      <c r="Z1687" s="47">
        <v>1695</v>
      </c>
    </row>
    <row r="1688" spans="26:26">
      <c r="Z1688" s="47">
        <v>1696</v>
      </c>
    </row>
    <row r="1689" spans="26:26">
      <c r="Z1689" s="47">
        <v>1697</v>
      </c>
    </row>
    <row r="1690" spans="26:26">
      <c r="Z1690" s="47">
        <v>1698</v>
      </c>
    </row>
    <row r="1691" spans="26:26">
      <c r="Z1691" s="47">
        <v>1699</v>
      </c>
    </row>
    <row r="1692" spans="26:26">
      <c r="Z1692" s="47">
        <v>1700</v>
      </c>
    </row>
    <row r="1693" spans="26:26">
      <c r="Z1693" s="47">
        <v>1701</v>
      </c>
    </row>
    <row r="1694" spans="26:26">
      <c r="Z1694" s="47">
        <v>1702</v>
      </c>
    </row>
    <row r="1695" spans="26:26">
      <c r="Z1695" s="47">
        <v>1703</v>
      </c>
    </row>
    <row r="1696" spans="26:26">
      <c r="Z1696" s="47">
        <v>1704</v>
      </c>
    </row>
    <row r="1697" spans="26:26">
      <c r="Z1697" s="47">
        <v>1705</v>
      </c>
    </row>
    <row r="1698" spans="26:26">
      <c r="Z1698" s="47">
        <v>1706</v>
      </c>
    </row>
    <row r="1699" spans="26:26">
      <c r="Z1699" s="47">
        <v>1707</v>
      </c>
    </row>
    <row r="1700" spans="26:26">
      <c r="Z1700" s="47">
        <v>1708</v>
      </c>
    </row>
    <row r="1701" spans="26:26">
      <c r="Z1701" s="47">
        <v>1709</v>
      </c>
    </row>
    <row r="1702" spans="26:26">
      <c r="Z1702" s="47">
        <v>1710</v>
      </c>
    </row>
    <row r="1703" spans="26:26">
      <c r="Z1703" s="47">
        <v>1711</v>
      </c>
    </row>
    <row r="1704" spans="26:26">
      <c r="Z1704" s="47">
        <v>1712</v>
      </c>
    </row>
    <row r="1705" spans="26:26">
      <c r="Z1705" s="47">
        <v>1713</v>
      </c>
    </row>
    <row r="1706" spans="26:26">
      <c r="Z1706" s="47">
        <v>1714</v>
      </c>
    </row>
    <row r="1707" spans="26:26">
      <c r="Z1707" s="47">
        <v>1715</v>
      </c>
    </row>
    <row r="1708" spans="26:26">
      <c r="Z1708" s="47">
        <v>1716</v>
      </c>
    </row>
    <row r="1709" spans="26:26">
      <c r="Z1709" s="47">
        <v>1717</v>
      </c>
    </row>
    <row r="1710" spans="26:26">
      <c r="Z1710" s="47">
        <v>1718</v>
      </c>
    </row>
    <row r="1711" spans="26:26">
      <c r="Z1711" s="47">
        <v>1719</v>
      </c>
    </row>
    <row r="1712" spans="26:26">
      <c r="Z1712" s="47">
        <v>1720</v>
      </c>
    </row>
    <row r="1713" spans="26:26">
      <c r="Z1713" s="47">
        <v>1721</v>
      </c>
    </row>
    <row r="1714" spans="26:26">
      <c r="Z1714" s="47">
        <v>1722</v>
      </c>
    </row>
    <row r="1715" spans="26:26">
      <c r="Z1715" s="47">
        <v>1723</v>
      </c>
    </row>
    <row r="1716" spans="26:26">
      <c r="Z1716" s="47">
        <v>1724</v>
      </c>
    </row>
    <row r="1717" spans="26:26">
      <c r="Z1717" s="47">
        <v>1725</v>
      </c>
    </row>
    <row r="1718" spans="26:26">
      <c r="Z1718" s="47">
        <v>1726</v>
      </c>
    </row>
    <row r="1719" spans="26:26">
      <c r="Z1719" s="47">
        <v>1727</v>
      </c>
    </row>
    <row r="1720" spans="26:26">
      <c r="Z1720" s="47">
        <v>1728</v>
      </c>
    </row>
    <row r="1721" spans="26:26">
      <c r="Z1721" s="47">
        <v>1729</v>
      </c>
    </row>
    <row r="1722" spans="26:26">
      <c r="Z1722" s="47">
        <v>1730</v>
      </c>
    </row>
    <row r="1723" spans="26:26">
      <c r="Z1723" s="47">
        <v>1731</v>
      </c>
    </row>
    <row r="1724" spans="26:26">
      <c r="Z1724" s="47">
        <v>1732</v>
      </c>
    </row>
    <row r="1725" spans="26:26">
      <c r="Z1725" s="47">
        <v>1733</v>
      </c>
    </row>
    <row r="1726" spans="26:26">
      <c r="Z1726" s="47">
        <v>1734</v>
      </c>
    </row>
    <row r="1727" spans="26:26">
      <c r="Z1727" s="47">
        <v>1735</v>
      </c>
    </row>
    <row r="1728" spans="26:26">
      <c r="Z1728" s="47">
        <v>1736</v>
      </c>
    </row>
    <row r="1729" spans="26:26">
      <c r="Z1729" s="47">
        <v>1737</v>
      </c>
    </row>
    <row r="1730" spans="26:26">
      <c r="Z1730" s="47">
        <v>1738</v>
      </c>
    </row>
    <row r="1731" spans="26:26">
      <c r="Z1731" s="47">
        <v>1739</v>
      </c>
    </row>
    <row r="1732" spans="26:26">
      <c r="Z1732" s="47">
        <v>1740</v>
      </c>
    </row>
    <row r="1733" spans="26:26">
      <c r="Z1733" s="47">
        <v>1741</v>
      </c>
    </row>
    <row r="1734" spans="26:26">
      <c r="Z1734" s="47">
        <v>1742</v>
      </c>
    </row>
    <row r="1735" spans="26:26">
      <c r="Z1735" s="47">
        <v>1743</v>
      </c>
    </row>
    <row r="1736" spans="26:26">
      <c r="Z1736" s="47">
        <v>1744</v>
      </c>
    </row>
    <row r="1737" spans="26:26">
      <c r="Z1737" s="47">
        <v>1745</v>
      </c>
    </row>
    <row r="1738" spans="26:26">
      <c r="Z1738" s="47">
        <v>1746</v>
      </c>
    </row>
    <row r="1739" spans="26:26">
      <c r="Z1739" s="47">
        <v>1747</v>
      </c>
    </row>
    <row r="1740" spans="26:26">
      <c r="Z1740" s="47">
        <v>1748</v>
      </c>
    </row>
    <row r="1741" spans="26:26">
      <c r="Z1741" s="47">
        <v>1749</v>
      </c>
    </row>
    <row r="1742" spans="26:26">
      <c r="Z1742" s="47">
        <v>1750</v>
      </c>
    </row>
    <row r="1743" spans="26:26">
      <c r="Z1743" s="47">
        <v>1751</v>
      </c>
    </row>
    <row r="1744" spans="26:26">
      <c r="Z1744" s="47">
        <v>1752</v>
      </c>
    </row>
    <row r="1745" spans="26:26">
      <c r="Z1745" s="47">
        <v>1753</v>
      </c>
    </row>
    <row r="1746" spans="26:26">
      <c r="Z1746" s="47">
        <v>1754</v>
      </c>
    </row>
    <row r="1747" spans="26:26">
      <c r="Z1747" s="47">
        <v>1755</v>
      </c>
    </row>
    <row r="1748" spans="26:26">
      <c r="Z1748" s="47">
        <v>1756</v>
      </c>
    </row>
    <row r="1749" spans="26:26">
      <c r="Z1749" s="47">
        <v>1757</v>
      </c>
    </row>
    <row r="1750" spans="26:26">
      <c r="Z1750" s="47">
        <v>1758</v>
      </c>
    </row>
    <row r="1751" spans="26:26">
      <c r="Z1751" s="47">
        <v>1759</v>
      </c>
    </row>
    <row r="1752" spans="26:26">
      <c r="Z1752" s="47">
        <v>1760</v>
      </c>
    </row>
    <row r="1753" spans="26:26">
      <c r="Z1753" s="47">
        <v>1761</v>
      </c>
    </row>
    <row r="1754" spans="26:26">
      <c r="Z1754" s="47">
        <v>1762</v>
      </c>
    </row>
    <row r="1755" spans="26:26">
      <c r="Z1755" s="47">
        <v>1763</v>
      </c>
    </row>
    <row r="1756" spans="26:26">
      <c r="Z1756" s="47">
        <v>1764</v>
      </c>
    </row>
    <row r="1757" spans="26:26">
      <c r="Z1757" s="47">
        <v>1765</v>
      </c>
    </row>
    <row r="1758" spans="26:26">
      <c r="Z1758" s="47">
        <v>1766</v>
      </c>
    </row>
    <row r="1759" spans="26:26">
      <c r="Z1759" s="47">
        <v>1767</v>
      </c>
    </row>
    <row r="1760" spans="26:26">
      <c r="Z1760" s="47">
        <v>1768</v>
      </c>
    </row>
    <row r="1761" spans="26:26">
      <c r="Z1761" s="47">
        <v>1769</v>
      </c>
    </row>
    <row r="1762" spans="26:26">
      <c r="Z1762" s="47">
        <v>1770</v>
      </c>
    </row>
    <row r="1763" spans="26:26">
      <c r="Z1763" s="47">
        <v>1771</v>
      </c>
    </row>
    <row r="1764" spans="26:26">
      <c r="Z1764" s="47">
        <v>1772</v>
      </c>
    </row>
    <row r="1765" spans="26:26">
      <c r="Z1765" s="47">
        <v>1773</v>
      </c>
    </row>
    <row r="1766" spans="26:26">
      <c r="Z1766" s="47">
        <v>1774</v>
      </c>
    </row>
    <row r="1767" spans="26:26">
      <c r="Z1767" s="47">
        <v>1775</v>
      </c>
    </row>
    <row r="1768" spans="26:26">
      <c r="Z1768" s="47">
        <v>1776</v>
      </c>
    </row>
    <row r="1769" spans="26:26">
      <c r="Z1769" s="47">
        <v>1777</v>
      </c>
    </row>
    <row r="1770" spans="26:26">
      <c r="Z1770" s="47">
        <v>1778</v>
      </c>
    </row>
    <row r="1771" spans="26:26">
      <c r="Z1771" s="47">
        <v>1779</v>
      </c>
    </row>
    <row r="1772" spans="26:26">
      <c r="Z1772" s="47">
        <v>1780</v>
      </c>
    </row>
    <row r="1773" spans="26:26">
      <c r="Z1773" s="47">
        <v>1781</v>
      </c>
    </row>
    <row r="1774" spans="26:26">
      <c r="Z1774" s="47">
        <v>1782</v>
      </c>
    </row>
    <row r="1775" spans="26:26">
      <c r="Z1775" s="47">
        <v>1783</v>
      </c>
    </row>
    <row r="1776" spans="26:26">
      <c r="Z1776" s="47">
        <v>1784</v>
      </c>
    </row>
    <row r="1777" spans="26:26">
      <c r="Z1777" s="47">
        <v>1785</v>
      </c>
    </row>
    <row r="1778" spans="26:26">
      <c r="Z1778" s="47">
        <v>1786</v>
      </c>
    </row>
    <row r="1779" spans="26:26">
      <c r="Z1779" s="47">
        <v>1787</v>
      </c>
    </row>
    <row r="1780" spans="26:26">
      <c r="Z1780" s="47">
        <v>1788</v>
      </c>
    </row>
    <row r="1781" spans="26:26">
      <c r="Z1781" s="47">
        <v>1789</v>
      </c>
    </row>
    <row r="1782" spans="26:26">
      <c r="Z1782" s="47">
        <v>1790</v>
      </c>
    </row>
    <row r="1783" spans="26:26">
      <c r="Z1783" s="47">
        <v>1791</v>
      </c>
    </row>
    <row r="1784" spans="26:26">
      <c r="Z1784" s="47">
        <v>1792</v>
      </c>
    </row>
    <row r="1785" spans="26:26">
      <c r="Z1785" s="47">
        <v>1793</v>
      </c>
    </row>
    <row r="1786" spans="26:26">
      <c r="Z1786" s="47">
        <v>1794</v>
      </c>
    </row>
    <row r="1787" spans="26:26">
      <c r="Z1787" s="47">
        <v>1795</v>
      </c>
    </row>
    <row r="1788" spans="26:26">
      <c r="Z1788" s="47">
        <v>1796</v>
      </c>
    </row>
    <row r="1789" spans="26:26">
      <c r="Z1789" s="47">
        <v>1797</v>
      </c>
    </row>
    <row r="1790" spans="26:26">
      <c r="Z1790" s="47">
        <v>1798</v>
      </c>
    </row>
    <row r="1791" spans="26:26">
      <c r="Z1791" s="47">
        <v>1799</v>
      </c>
    </row>
    <row r="1792" spans="26:26">
      <c r="Z1792" s="47">
        <v>1800</v>
      </c>
    </row>
    <row r="1793" spans="26:26">
      <c r="Z1793" s="47">
        <v>1801</v>
      </c>
    </row>
    <row r="1794" spans="26:26">
      <c r="Z1794" s="47">
        <v>1802</v>
      </c>
    </row>
    <row r="1795" spans="26:26">
      <c r="Z1795" s="47">
        <v>1803</v>
      </c>
    </row>
    <row r="1796" spans="26:26">
      <c r="Z1796" s="47">
        <v>1804</v>
      </c>
    </row>
    <row r="1797" spans="26:26">
      <c r="Z1797" s="47">
        <v>1805</v>
      </c>
    </row>
    <row r="1798" spans="26:26">
      <c r="Z1798" s="47">
        <v>1806</v>
      </c>
    </row>
    <row r="1799" spans="26:26">
      <c r="Z1799" s="47">
        <v>1807</v>
      </c>
    </row>
    <row r="1800" spans="26:26">
      <c r="Z1800" s="47">
        <v>1808</v>
      </c>
    </row>
    <row r="1801" spans="26:26">
      <c r="Z1801" s="47">
        <v>1809</v>
      </c>
    </row>
    <row r="1802" spans="26:26">
      <c r="Z1802" s="47">
        <v>1810</v>
      </c>
    </row>
    <row r="1803" spans="26:26">
      <c r="Z1803" s="47">
        <v>1811</v>
      </c>
    </row>
    <row r="1804" spans="26:26">
      <c r="Z1804" s="47">
        <v>1812</v>
      </c>
    </row>
    <row r="1805" spans="26:26">
      <c r="Z1805" s="47">
        <v>1813</v>
      </c>
    </row>
    <row r="1806" spans="26:26">
      <c r="Z1806" s="47">
        <v>1814</v>
      </c>
    </row>
    <row r="1807" spans="26:26">
      <c r="Z1807" s="47">
        <v>1815</v>
      </c>
    </row>
    <row r="1808" spans="26:26">
      <c r="Z1808" s="47">
        <v>1816</v>
      </c>
    </row>
    <row r="1809" spans="26:26">
      <c r="Z1809" s="47">
        <v>1817</v>
      </c>
    </row>
    <row r="1810" spans="26:26">
      <c r="Z1810" s="47">
        <v>1818</v>
      </c>
    </row>
    <row r="1811" spans="26:26">
      <c r="Z1811" s="47">
        <v>1819</v>
      </c>
    </row>
    <row r="1812" spans="26:26">
      <c r="Z1812" s="47">
        <v>1820</v>
      </c>
    </row>
    <row r="1813" spans="26:26">
      <c r="Z1813" s="47">
        <v>1821</v>
      </c>
    </row>
    <row r="1814" spans="26:26">
      <c r="Z1814" s="47">
        <v>1822</v>
      </c>
    </row>
    <row r="1815" spans="26:26">
      <c r="Z1815" s="47">
        <v>1823</v>
      </c>
    </row>
    <row r="1816" spans="26:26">
      <c r="Z1816" s="47">
        <v>1824</v>
      </c>
    </row>
    <row r="1817" spans="26:26">
      <c r="Z1817" s="47">
        <v>1825</v>
      </c>
    </row>
    <row r="1818" spans="26:26">
      <c r="Z1818" s="47">
        <v>1826</v>
      </c>
    </row>
    <row r="1819" spans="26:26">
      <c r="Z1819" s="47">
        <v>1827</v>
      </c>
    </row>
    <row r="1820" spans="26:26">
      <c r="Z1820" s="47">
        <v>1828</v>
      </c>
    </row>
    <row r="1821" spans="26:26">
      <c r="Z1821" s="47">
        <v>1829</v>
      </c>
    </row>
    <row r="1822" spans="26:26">
      <c r="Z1822" s="47">
        <v>1830</v>
      </c>
    </row>
    <row r="1823" spans="26:26">
      <c r="Z1823" s="47">
        <v>1831</v>
      </c>
    </row>
    <row r="1824" spans="26:26">
      <c r="Z1824" s="47">
        <v>1832</v>
      </c>
    </row>
    <row r="1825" spans="26:26">
      <c r="Z1825" s="47">
        <v>1833</v>
      </c>
    </row>
    <row r="1826" spans="26:26">
      <c r="Z1826" s="47">
        <v>1834</v>
      </c>
    </row>
    <row r="1827" spans="26:26">
      <c r="Z1827" s="47">
        <v>1835</v>
      </c>
    </row>
    <row r="1828" spans="26:26">
      <c r="Z1828" s="47">
        <v>1836</v>
      </c>
    </row>
    <row r="1829" spans="26:26">
      <c r="Z1829" s="47">
        <v>1837</v>
      </c>
    </row>
    <row r="1830" spans="26:26">
      <c r="Z1830" s="47">
        <v>1838</v>
      </c>
    </row>
    <row r="1831" spans="26:26">
      <c r="Z1831" s="47">
        <v>1839</v>
      </c>
    </row>
    <row r="1832" spans="26:26">
      <c r="Z1832" s="47">
        <v>1840</v>
      </c>
    </row>
    <row r="1833" spans="26:26">
      <c r="Z1833" s="47">
        <v>1841</v>
      </c>
    </row>
    <row r="1834" spans="26:26">
      <c r="Z1834" s="47">
        <v>1842</v>
      </c>
    </row>
    <row r="1835" spans="26:26">
      <c r="Z1835" s="47">
        <v>1843</v>
      </c>
    </row>
    <row r="1836" spans="26:26">
      <c r="Z1836" s="47">
        <v>1844</v>
      </c>
    </row>
    <row r="1837" spans="26:26">
      <c r="Z1837" s="47">
        <v>1845</v>
      </c>
    </row>
    <row r="1838" spans="26:26">
      <c r="Z1838" s="47">
        <v>1846</v>
      </c>
    </row>
    <row r="1839" spans="26:26">
      <c r="Z1839" s="47">
        <v>1847</v>
      </c>
    </row>
    <row r="1840" spans="26:26">
      <c r="Z1840" s="47">
        <v>1848</v>
      </c>
    </row>
    <row r="1841" spans="26:26">
      <c r="Z1841" s="47">
        <v>1849</v>
      </c>
    </row>
    <row r="1842" spans="26:26">
      <c r="Z1842" s="47">
        <v>1850</v>
      </c>
    </row>
    <row r="1843" spans="26:26">
      <c r="Z1843" s="47">
        <v>1851</v>
      </c>
    </row>
    <row r="1844" spans="26:26">
      <c r="Z1844" s="47">
        <v>1852</v>
      </c>
    </row>
    <row r="1845" spans="26:26">
      <c r="Z1845" s="47">
        <v>1853</v>
      </c>
    </row>
    <row r="1846" spans="26:26">
      <c r="Z1846" s="47">
        <v>1854</v>
      </c>
    </row>
    <row r="1847" spans="26:26">
      <c r="Z1847" s="47">
        <v>1855</v>
      </c>
    </row>
    <row r="1848" spans="26:26">
      <c r="Z1848" s="47">
        <v>1856</v>
      </c>
    </row>
    <row r="1849" spans="26:26">
      <c r="Z1849" s="47">
        <v>1857</v>
      </c>
    </row>
    <row r="1850" spans="26:26">
      <c r="Z1850" s="47">
        <v>1858</v>
      </c>
    </row>
    <row r="1851" spans="26:26">
      <c r="Z1851" s="47">
        <v>1859</v>
      </c>
    </row>
    <row r="1852" spans="26:26">
      <c r="Z1852" s="47">
        <v>1860</v>
      </c>
    </row>
    <row r="1853" spans="26:26">
      <c r="Z1853" s="47">
        <v>1861</v>
      </c>
    </row>
    <row r="1854" spans="26:26">
      <c r="Z1854" s="47">
        <v>1862</v>
      </c>
    </row>
    <row r="1855" spans="26:26">
      <c r="Z1855" s="47">
        <v>1863</v>
      </c>
    </row>
    <row r="1856" spans="26:26">
      <c r="Z1856" s="47">
        <v>1864</v>
      </c>
    </row>
    <row r="1857" spans="26:26">
      <c r="Z1857" s="47">
        <v>1865</v>
      </c>
    </row>
    <row r="1858" spans="26:26">
      <c r="Z1858" s="47">
        <v>1866</v>
      </c>
    </row>
    <row r="1859" spans="26:26">
      <c r="Z1859" s="47">
        <v>1867</v>
      </c>
    </row>
    <row r="1860" spans="26:26">
      <c r="Z1860" s="47">
        <v>1868</v>
      </c>
    </row>
    <row r="1861" spans="26:26">
      <c r="Z1861" s="47">
        <v>1869</v>
      </c>
    </row>
    <row r="1862" spans="26:26">
      <c r="Z1862" s="47">
        <v>1870</v>
      </c>
    </row>
    <row r="1863" spans="26:26">
      <c r="Z1863" s="47">
        <v>1871</v>
      </c>
    </row>
    <row r="1864" spans="26:26">
      <c r="Z1864" s="47">
        <v>1872</v>
      </c>
    </row>
    <row r="1865" spans="26:26">
      <c r="Z1865" s="47">
        <v>1873</v>
      </c>
    </row>
    <row r="1866" spans="26:26">
      <c r="Z1866" s="47">
        <v>1874</v>
      </c>
    </row>
    <row r="1867" spans="26:26">
      <c r="Z1867" s="47">
        <v>1875</v>
      </c>
    </row>
    <row r="1868" spans="26:26">
      <c r="Z1868" s="47">
        <v>1876</v>
      </c>
    </row>
    <row r="1869" spans="26:26">
      <c r="Z1869" s="47">
        <v>1877</v>
      </c>
    </row>
    <row r="1870" spans="26:26">
      <c r="Z1870" s="47">
        <v>1878</v>
      </c>
    </row>
    <row r="1871" spans="26:26">
      <c r="Z1871" s="47">
        <v>1879</v>
      </c>
    </row>
    <row r="1872" spans="26:26">
      <c r="Z1872" s="47">
        <v>1880</v>
      </c>
    </row>
    <row r="1873" spans="26:26">
      <c r="Z1873" s="47">
        <v>1881</v>
      </c>
    </row>
    <row r="1874" spans="26:26">
      <c r="Z1874" s="47">
        <v>1882</v>
      </c>
    </row>
    <row r="1875" spans="26:26">
      <c r="Z1875" s="47">
        <v>1883</v>
      </c>
    </row>
    <row r="1876" spans="26:26">
      <c r="Z1876" s="47">
        <v>1884</v>
      </c>
    </row>
    <row r="1877" spans="26:26">
      <c r="Z1877" s="47">
        <v>1885</v>
      </c>
    </row>
    <row r="1878" spans="26:26">
      <c r="Z1878" s="47">
        <v>1886</v>
      </c>
    </row>
    <row r="1879" spans="26:26">
      <c r="Z1879" s="47">
        <v>1887</v>
      </c>
    </row>
    <row r="1880" spans="26:26">
      <c r="Z1880" s="47">
        <v>1888</v>
      </c>
    </row>
    <row r="1881" spans="26:26">
      <c r="Z1881" s="47">
        <v>1889</v>
      </c>
    </row>
    <row r="1882" spans="26:26">
      <c r="Z1882" s="47">
        <v>1890</v>
      </c>
    </row>
    <row r="1883" spans="26:26">
      <c r="Z1883" s="47">
        <v>1891</v>
      </c>
    </row>
    <row r="1884" spans="26:26">
      <c r="Z1884" s="47">
        <v>1892</v>
      </c>
    </row>
    <row r="1885" spans="26:26">
      <c r="Z1885" s="47">
        <v>1893</v>
      </c>
    </row>
    <row r="1886" spans="26:26">
      <c r="Z1886" s="47">
        <v>1894</v>
      </c>
    </row>
    <row r="1887" spans="26:26">
      <c r="Z1887" s="47">
        <v>1895</v>
      </c>
    </row>
    <row r="1888" spans="26:26">
      <c r="Z1888" s="47">
        <v>1896</v>
      </c>
    </row>
    <row r="1889" spans="26:26">
      <c r="Z1889" s="47">
        <v>1897</v>
      </c>
    </row>
    <row r="1890" spans="26:26">
      <c r="Z1890" s="47">
        <v>1898</v>
      </c>
    </row>
    <row r="1891" spans="26:26">
      <c r="Z1891" s="47">
        <v>1899</v>
      </c>
    </row>
    <row r="1892" spans="26:26">
      <c r="Z1892" s="47">
        <v>1900</v>
      </c>
    </row>
    <row r="1893" spans="26:26">
      <c r="Z1893" s="47">
        <v>1901</v>
      </c>
    </row>
    <row r="1894" spans="26:26">
      <c r="Z1894" s="47">
        <v>1902</v>
      </c>
    </row>
    <row r="1895" spans="26:26">
      <c r="Z1895" s="47">
        <v>1903</v>
      </c>
    </row>
    <row r="1896" spans="26:26">
      <c r="Z1896" s="47">
        <v>1904</v>
      </c>
    </row>
    <row r="1897" spans="26:26">
      <c r="Z1897" s="47">
        <v>1905</v>
      </c>
    </row>
    <row r="1898" spans="26:26">
      <c r="Z1898" s="47">
        <v>1906</v>
      </c>
    </row>
    <row r="1899" spans="26:26">
      <c r="Z1899" s="47">
        <v>1907</v>
      </c>
    </row>
    <row r="1900" spans="26:26">
      <c r="Z1900" s="47">
        <v>1908</v>
      </c>
    </row>
    <row r="1901" spans="26:26">
      <c r="Z1901" s="47">
        <v>1909</v>
      </c>
    </row>
    <row r="1902" spans="26:26">
      <c r="Z1902" s="47">
        <v>1910</v>
      </c>
    </row>
    <row r="1903" spans="26:26">
      <c r="Z1903" s="47">
        <v>1911</v>
      </c>
    </row>
    <row r="1904" spans="26:26">
      <c r="Z1904" s="47">
        <v>1912</v>
      </c>
    </row>
    <row r="1905" spans="26:26">
      <c r="Z1905" s="47">
        <v>1913</v>
      </c>
    </row>
    <row r="1906" spans="26:26">
      <c r="Z1906" s="47">
        <v>1914</v>
      </c>
    </row>
    <row r="1907" spans="26:26">
      <c r="Z1907" s="47">
        <v>1915</v>
      </c>
    </row>
    <row r="1908" spans="26:26">
      <c r="Z1908" s="47">
        <v>1916</v>
      </c>
    </row>
    <row r="1909" spans="26:26">
      <c r="Z1909" s="47">
        <v>1917</v>
      </c>
    </row>
    <row r="1910" spans="26:26">
      <c r="Z1910" s="47">
        <v>1918</v>
      </c>
    </row>
    <row r="1911" spans="26:26">
      <c r="Z1911" s="47">
        <v>1919</v>
      </c>
    </row>
    <row r="1912" spans="26:26">
      <c r="Z1912" s="47">
        <v>1920</v>
      </c>
    </row>
    <row r="1913" spans="26:26">
      <c r="Z1913" s="47">
        <v>1921</v>
      </c>
    </row>
    <row r="1914" spans="26:26">
      <c r="Z1914" s="47">
        <v>1922</v>
      </c>
    </row>
    <row r="1915" spans="26:26">
      <c r="Z1915" s="47">
        <v>1923</v>
      </c>
    </row>
    <row r="1916" spans="26:26">
      <c r="Z1916" s="47">
        <v>1924</v>
      </c>
    </row>
    <row r="1917" spans="26:26">
      <c r="Z1917" s="47">
        <v>1925</v>
      </c>
    </row>
    <row r="1918" spans="26:26">
      <c r="Z1918" s="47">
        <v>1926</v>
      </c>
    </row>
    <row r="1919" spans="26:26">
      <c r="Z1919" s="47">
        <v>1927</v>
      </c>
    </row>
    <row r="1920" spans="26:26">
      <c r="Z1920" s="47">
        <v>1928</v>
      </c>
    </row>
    <row r="1921" spans="26:26">
      <c r="Z1921" s="47">
        <v>1929</v>
      </c>
    </row>
    <row r="1922" spans="26:26">
      <c r="Z1922" s="47">
        <v>1930</v>
      </c>
    </row>
    <row r="1923" spans="26:26">
      <c r="Z1923" s="47">
        <v>1931</v>
      </c>
    </row>
    <row r="1924" spans="26:26">
      <c r="Z1924" s="47">
        <v>1932</v>
      </c>
    </row>
    <row r="1925" spans="26:26">
      <c r="Z1925" s="47">
        <v>1933</v>
      </c>
    </row>
    <row r="1926" spans="26:26">
      <c r="Z1926" s="47">
        <v>1934</v>
      </c>
    </row>
    <row r="1927" spans="26:26">
      <c r="Z1927" s="47">
        <v>1935</v>
      </c>
    </row>
    <row r="1928" spans="26:26">
      <c r="Z1928" s="47">
        <v>1936</v>
      </c>
    </row>
    <row r="1929" spans="26:26">
      <c r="Z1929" s="47">
        <v>1937</v>
      </c>
    </row>
    <row r="1930" spans="26:26">
      <c r="Z1930" s="47">
        <v>1938</v>
      </c>
    </row>
    <row r="1931" spans="26:26">
      <c r="Z1931" s="47">
        <v>1939</v>
      </c>
    </row>
    <row r="1932" spans="26:26">
      <c r="Z1932" s="47">
        <v>1940</v>
      </c>
    </row>
    <row r="1933" spans="26:26">
      <c r="Z1933" s="47">
        <v>1941</v>
      </c>
    </row>
    <row r="1934" spans="26:26">
      <c r="Z1934" s="47">
        <v>1942</v>
      </c>
    </row>
    <row r="1935" spans="26:26">
      <c r="Z1935" s="47">
        <v>1943</v>
      </c>
    </row>
    <row r="1936" spans="26:26">
      <c r="Z1936" s="47">
        <v>1944</v>
      </c>
    </row>
    <row r="1937" spans="26:26">
      <c r="Z1937" s="47">
        <v>1945</v>
      </c>
    </row>
    <row r="1938" spans="26:26">
      <c r="Z1938" s="47">
        <v>1946</v>
      </c>
    </row>
    <row r="1939" spans="26:26">
      <c r="Z1939" s="47">
        <v>1947</v>
      </c>
    </row>
    <row r="1940" spans="26:26">
      <c r="Z1940" s="47">
        <v>1948</v>
      </c>
    </row>
    <row r="1941" spans="26:26">
      <c r="Z1941" s="47">
        <v>1949</v>
      </c>
    </row>
    <row r="1942" spans="26:26">
      <c r="Z1942" s="47">
        <v>1950</v>
      </c>
    </row>
    <row r="1943" spans="26:26">
      <c r="Z1943" s="47">
        <v>1951</v>
      </c>
    </row>
    <row r="1944" spans="26:26">
      <c r="Z1944" s="47">
        <v>1952</v>
      </c>
    </row>
    <row r="1945" spans="26:26">
      <c r="Z1945" s="47">
        <v>1953</v>
      </c>
    </row>
    <row r="1946" spans="26:26">
      <c r="Z1946" s="47">
        <v>1954</v>
      </c>
    </row>
    <row r="1947" spans="26:26">
      <c r="Z1947" s="47">
        <v>1955</v>
      </c>
    </row>
    <row r="1948" spans="26:26">
      <c r="Z1948" s="47">
        <v>1956</v>
      </c>
    </row>
    <row r="1949" spans="26:26">
      <c r="Z1949" s="47">
        <v>1957</v>
      </c>
    </row>
    <row r="1950" spans="26:26">
      <c r="Z1950" s="47">
        <v>1958</v>
      </c>
    </row>
    <row r="1951" spans="26:26">
      <c r="Z1951" s="47">
        <v>1959</v>
      </c>
    </row>
    <row r="1952" spans="26:26">
      <c r="Z1952" s="47">
        <v>1960</v>
      </c>
    </row>
    <row r="1953" spans="26:26">
      <c r="Z1953" s="47">
        <v>1961</v>
      </c>
    </row>
    <row r="1954" spans="26:26">
      <c r="Z1954" s="47">
        <v>1962</v>
      </c>
    </row>
    <row r="1955" spans="26:26">
      <c r="Z1955" s="47">
        <v>1963</v>
      </c>
    </row>
    <row r="1956" spans="26:26">
      <c r="Z1956" s="47">
        <v>1964</v>
      </c>
    </row>
    <row r="1957" spans="26:26">
      <c r="Z1957" s="47">
        <v>1965</v>
      </c>
    </row>
    <row r="1958" spans="26:26">
      <c r="Z1958" s="47">
        <v>1966</v>
      </c>
    </row>
    <row r="1959" spans="26:26">
      <c r="Z1959" s="47">
        <v>1967</v>
      </c>
    </row>
    <row r="1960" spans="26:26">
      <c r="Z1960" s="47">
        <v>1968</v>
      </c>
    </row>
    <row r="1961" spans="26:26">
      <c r="Z1961" s="47">
        <v>1969</v>
      </c>
    </row>
    <row r="1962" spans="26:26">
      <c r="Z1962" s="47">
        <v>1970</v>
      </c>
    </row>
    <row r="1963" spans="26:26">
      <c r="Z1963" s="47">
        <v>1971</v>
      </c>
    </row>
    <row r="1964" spans="26:26">
      <c r="Z1964" s="47">
        <v>1972</v>
      </c>
    </row>
    <row r="1965" spans="26:26">
      <c r="Z1965" s="47">
        <v>1973</v>
      </c>
    </row>
    <row r="1966" spans="26:26">
      <c r="Z1966" s="47">
        <v>1974</v>
      </c>
    </row>
    <row r="1967" spans="26:26">
      <c r="Z1967" s="47">
        <v>1975</v>
      </c>
    </row>
    <row r="1968" spans="26:26">
      <c r="Z1968" s="47">
        <v>1976</v>
      </c>
    </row>
    <row r="1969" spans="26:26">
      <c r="Z1969" s="47">
        <v>1977</v>
      </c>
    </row>
    <row r="1970" spans="26:26">
      <c r="Z1970" s="47">
        <v>1978</v>
      </c>
    </row>
    <row r="1971" spans="26:26">
      <c r="Z1971" s="47">
        <v>1979</v>
      </c>
    </row>
    <row r="1972" spans="26:26">
      <c r="Z1972" s="47">
        <v>1980</v>
      </c>
    </row>
    <row r="1973" spans="26:26">
      <c r="Z1973" s="47">
        <v>1981</v>
      </c>
    </row>
    <row r="1974" spans="26:26">
      <c r="Z1974" s="47">
        <v>1982</v>
      </c>
    </row>
    <row r="1975" spans="26:26">
      <c r="Z1975" s="47">
        <v>1983</v>
      </c>
    </row>
    <row r="1976" spans="26:26">
      <c r="Z1976" s="47">
        <v>1984</v>
      </c>
    </row>
    <row r="1977" spans="26:26">
      <c r="Z1977" s="47">
        <v>1985</v>
      </c>
    </row>
    <row r="1978" spans="26:26">
      <c r="Z1978" s="47">
        <v>1986</v>
      </c>
    </row>
    <row r="1979" spans="26:26">
      <c r="Z1979" s="47">
        <v>1987</v>
      </c>
    </row>
    <row r="1980" spans="26:26">
      <c r="Z1980" s="47">
        <v>1988</v>
      </c>
    </row>
    <row r="1981" spans="26:26">
      <c r="Z1981" s="47">
        <v>1989</v>
      </c>
    </row>
    <row r="1982" spans="26:26">
      <c r="Z1982" s="47">
        <v>1990</v>
      </c>
    </row>
    <row r="1983" spans="26:26">
      <c r="Z1983" s="47">
        <v>1991</v>
      </c>
    </row>
    <row r="1984" spans="26:26">
      <c r="Z1984" s="47">
        <v>1992</v>
      </c>
    </row>
    <row r="1985" spans="26:26">
      <c r="Z1985" s="47">
        <v>1993</v>
      </c>
    </row>
    <row r="1986" spans="26:26">
      <c r="Z1986" s="47">
        <v>1994</v>
      </c>
    </row>
    <row r="1987" spans="26:26">
      <c r="Z1987" s="47">
        <v>1995</v>
      </c>
    </row>
    <row r="1988" spans="26:26">
      <c r="Z1988" s="47">
        <v>1996</v>
      </c>
    </row>
    <row r="1989" spans="26:26">
      <c r="Z1989" s="47">
        <v>1997</v>
      </c>
    </row>
    <row r="1990" spans="26:26">
      <c r="Z1990" s="47">
        <v>1998</v>
      </c>
    </row>
    <row r="1991" spans="26:26">
      <c r="Z1991" s="47">
        <v>1999</v>
      </c>
    </row>
    <row r="1992" spans="26:26">
      <c r="Z1992" s="47">
        <v>2000</v>
      </c>
    </row>
    <row r="1993" spans="26:26">
      <c r="Z1993" s="47">
        <v>2001</v>
      </c>
    </row>
    <row r="1994" spans="26:26">
      <c r="Z1994" s="47">
        <v>2002</v>
      </c>
    </row>
    <row r="1995" spans="26:26">
      <c r="Z1995" s="47">
        <v>2003</v>
      </c>
    </row>
    <row r="1996" spans="26:26">
      <c r="Z1996" s="47">
        <v>2004</v>
      </c>
    </row>
    <row r="1997" spans="26:26">
      <c r="Z1997" s="47">
        <v>2005</v>
      </c>
    </row>
    <row r="1998" spans="26:26">
      <c r="Z1998" s="47">
        <v>2006</v>
      </c>
    </row>
    <row r="1999" spans="26:26">
      <c r="Z1999" s="47">
        <v>2007</v>
      </c>
    </row>
    <row r="2000" spans="26:26">
      <c r="Z2000" s="47">
        <v>2008</v>
      </c>
    </row>
    <row r="2001" spans="26:26">
      <c r="Z2001" s="47">
        <v>2009</v>
      </c>
    </row>
    <row r="2002" spans="26:26">
      <c r="Z2002" s="47">
        <v>2010</v>
      </c>
    </row>
    <row r="2003" spans="26:26">
      <c r="Z2003" s="47">
        <v>2011</v>
      </c>
    </row>
    <row r="2004" spans="26:26">
      <c r="Z2004" s="47">
        <v>2012</v>
      </c>
    </row>
    <row r="2005" spans="26:26">
      <c r="Z2005" s="47">
        <v>2013</v>
      </c>
    </row>
    <row r="2006" spans="26:26">
      <c r="Z2006" s="47">
        <v>2014</v>
      </c>
    </row>
    <row r="2007" spans="26:26">
      <c r="Z2007" s="47">
        <v>2015</v>
      </c>
    </row>
    <row r="2008" spans="26:26">
      <c r="Z2008" s="47">
        <v>2016</v>
      </c>
    </row>
    <row r="2009" spans="26:26">
      <c r="Z2009" s="47">
        <v>2017</v>
      </c>
    </row>
    <row r="2010" spans="26:26">
      <c r="Z2010" s="47">
        <v>2018</v>
      </c>
    </row>
    <row r="2011" spans="26:26">
      <c r="Z2011" s="47">
        <v>2019</v>
      </c>
    </row>
    <row r="2012" spans="26:26">
      <c r="Z2012" s="47">
        <v>2020</v>
      </c>
    </row>
    <row r="2013" spans="26:26">
      <c r="Z2013" s="47">
        <v>2021</v>
      </c>
    </row>
    <row r="2014" spans="26:26">
      <c r="Z2014" s="47">
        <v>2022</v>
      </c>
    </row>
    <row r="2015" spans="26:26">
      <c r="Z2015" s="47">
        <v>2023</v>
      </c>
    </row>
    <row r="2016" spans="26:26">
      <c r="Z2016" s="47">
        <v>2024</v>
      </c>
    </row>
    <row r="2017" spans="26:26">
      <c r="Z2017" s="47">
        <v>2025</v>
      </c>
    </row>
    <row r="2018" spans="26:26">
      <c r="Z2018" s="47">
        <v>2026</v>
      </c>
    </row>
    <row r="2019" spans="26:26">
      <c r="Z2019" s="47">
        <v>2027</v>
      </c>
    </row>
    <row r="2020" spans="26:26">
      <c r="Z2020" s="47">
        <v>2028</v>
      </c>
    </row>
    <row r="2021" spans="26:26">
      <c r="Z2021" s="47">
        <v>2029</v>
      </c>
    </row>
    <row r="2022" spans="26:26">
      <c r="Z2022" s="47">
        <v>2030</v>
      </c>
    </row>
    <row r="2023" spans="26:26">
      <c r="Z2023" s="47">
        <v>2031</v>
      </c>
    </row>
    <row r="2024" spans="26:26">
      <c r="Z2024" s="47">
        <v>2032</v>
      </c>
    </row>
    <row r="2025" spans="26:26">
      <c r="Z2025" s="47">
        <v>2033</v>
      </c>
    </row>
    <row r="2026" spans="26:26">
      <c r="Z2026" s="47">
        <v>2034</v>
      </c>
    </row>
    <row r="2027" spans="26:26">
      <c r="Z2027" s="47">
        <v>2035</v>
      </c>
    </row>
    <row r="2028" spans="26:26">
      <c r="Z2028" s="47">
        <v>2036</v>
      </c>
    </row>
    <row r="2029" spans="26:26">
      <c r="Z2029" s="47">
        <v>2037</v>
      </c>
    </row>
    <row r="2030" spans="26:26">
      <c r="Z2030" s="47">
        <v>2038</v>
      </c>
    </row>
    <row r="2031" spans="26:26">
      <c r="Z2031" s="47">
        <v>2039</v>
      </c>
    </row>
    <row r="2032" spans="26:26">
      <c r="Z2032" s="47">
        <v>2040</v>
      </c>
    </row>
    <row r="2033" spans="26:26">
      <c r="Z2033" s="47">
        <v>2041</v>
      </c>
    </row>
    <row r="2034" spans="26:26">
      <c r="Z2034" s="47">
        <v>2042</v>
      </c>
    </row>
    <row r="2035" spans="26:26">
      <c r="Z2035" s="47">
        <v>2043</v>
      </c>
    </row>
    <row r="2036" spans="26:26">
      <c r="Z2036" s="47">
        <v>2044</v>
      </c>
    </row>
    <row r="2037" spans="26:26">
      <c r="Z2037" s="47">
        <v>2045</v>
      </c>
    </row>
    <row r="2038" spans="26:26">
      <c r="Z2038" s="47">
        <v>2046</v>
      </c>
    </row>
    <row r="2039" spans="26:26">
      <c r="Z2039" s="47">
        <v>2047</v>
      </c>
    </row>
    <row r="2040" spans="26:26">
      <c r="Z2040" s="47">
        <v>2048</v>
      </c>
    </row>
    <row r="2041" spans="26:26">
      <c r="Z2041" s="47">
        <v>2049</v>
      </c>
    </row>
    <row r="2042" spans="26:26">
      <c r="Z2042" s="47">
        <v>2050</v>
      </c>
    </row>
    <row r="2043" spans="26:26">
      <c r="Z2043" s="47">
        <v>2051</v>
      </c>
    </row>
    <row r="2044" spans="26:26">
      <c r="Z2044" s="47">
        <v>2052</v>
      </c>
    </row>
    <row r="2045" spans="26:26">
      <c r="Z2045" s="47">
        <v>2053</v>
      </c>
    </row>
    <row r="2046" spans="26:26">
      <c r="Z2046" s="47">
        <v>2054</v>
      </c>
    </row>
    <row r="2047" spans="26:26">
      <c r="Z2047" s="47">
        <v>2055</v>
      </c>
    </row>
    <row r="2048" spans="26:26">
      <c r="Z2048" s="47">
        <v>2056</v>
      </c>
    </row>
    <row r="2049" spans="26:26">
      <c r="Z2049" s="47">
        <v>2057</v>
      </c>
    </row>
    <row r="2050" spans="26:26">
      <c r="Z2050" s="47">
        <v>2058</v>
      </c>
    </row>
    <row r="2051" spans="26:26">
      <c r="Z2051" s="47">
        <v>2059</v>
      </c>
    </row>
    <row r="2052" spans="26:26">
      <c r="Z2052" s="47">
        <v>2060</v>
      </c>
    </row>
    <row r="2053" spans="26:26">
      <c r="Z2053" s="47">
        <v>2061</v>
      </c>
    </row>
    <row r="2054" spans="26:26">
      <c r="Z2054" s="47">
        <v>2062</v>
      </c>
    </row>
    <row r="2055" spans="26:26">
      <c r="Z2055" s="47">
        <v>2063</v>
      </c>
    </row>
    <row r="2056" spans="26:26">
      <c r="Z2056" s="47">
        <v>2064</v>
      </c>
    </row>
    <row r="2057" spans="26:26">
      <c r="Z2057" s="47">
        <v>2065</v>
      </c>
    </row>
    <row r="2058" spans="26:26">
      <c r="Z2058" s="47">
        <v>2066</v>
      </c>
    </row>
    <row r="2059" spans="26:26">
      <c r="Z2059" s="47">
        <v>2067</v>
      </c>
    </row>
    <row r="2060" spans="26:26">
      <c r="Z2060" s="47">
        <v>2068</v>
      </c>
    </row>
    <row r="2061" spans="26:26">
      <c r="Z2061" s="47">
        <v>2069</v>
      </c>
    </row>
    <row r="2062" spans="26:26">
      <c r="Z2062" s="47">
        <v>2070</v>
      </c>
    </row>
    <row r="2063" spans="26:26">
      <c r="Z2063" s="47">
        <v>2071</v>
      </c>
    </row>
    <row r="2064" spans="26:26">
      <c r="Z2064" s="47">
        <v>2072</v>
      </c>
    </row>
    <row r="2065" spans="26:26">
      <c r="Z2065" s="47">
        <v>2073</v>
      </c>
    </row>
    <row r="2066" spans="26:26">
      <c r="Z2066" s="47">
        <v>2074</v>
      </c>
    </row>
    <row r="2067" spans="26:26">
      <c r="Z2067" s="47">
        <v>2075</v>
      </c>
    </row>
    <row r="2068" spans="26:26">
      <c r="Z2068" s="47">
        <v>2076</v>
      </c>
    </row>
    <row r="2069" spans="26:26">
      <c r="Z2069" s="47">
        <v>2077</v>
      </c>
    </row>
    <row r="2070" spans="26:26">
      <c r="Z2070" s="47">
        <v>2078</v>
      </c>
    </row>
    <row r="2071" spans="26:26">
      <c r="Z2071" s="47">
        <v>2079</v>
      </c>
    </row>
    <row r="2072" spans="26:26">
      <c r="Z2072" s="47">
        <v>2080</v>
      </c>
    </row>
    <row r="2073" spans="26:26">
      <c r="Z2073" s="47">
        <v>2081</v>
      </c>
    </row>
    <row r="2074" spans="26:26">
      <c r="Z2074" s="47">
        <v>2082</v>
      </c>
    </row>
    <row r="2075" spans="26:26">
      <c r="Z2075" s="47">
        <v>2083</v>
      </c>
    </row>
    <row r="2076" spans="26:26">
      <c r="Z2076" s="47">
        <v>2084</v>
      </c>
    </row>
    <row r="2077" spans="26:26">
      <c r="Z2077" s="47">
        <v>2085</v>
      </c>
    </row>
    <row r="2078" spans="26:26">
      <c r="Z2078" s="47">
        <v>2086</v>
      </c>
    </row>
    <row r="2079" spans="26:26">
      <c r="Z2079" s="47">
        <v>2087</v>
      </c>
    </row>
    <row r="2080" spans="26:26">
      <c r="Z2080" s="47">
        <v>2088</v>
      </c>
    </row>
    <row r="2081" spans="26:26">
      <c r="Z2081" s="47">
        <v>2089</v>
      </c>
    </row>
    <row r="2082" spans="26:26">
      <c r="Z2082" s="47">
        <v>2090</v>
      </c>
    </row>
    <row r="2083" spans="26:26">
      <c r="Z2083" s="47">
        <v>2091</v>
      </c>
    </row>
    <row r="2084" spans="26:26">
      <c r="Z2084" s="47">
        <v>2092</v>
      </c>
    </row>
    <row r="2085" spans="26:26">
      <c r="Z2085" s="47">
        <v>2093</v>
      </c>
    </row>
    <row r="2086" spans="26:26">
      <c r="Z2086" s="47">
        <v>2094</v>
      </c>
    </row>
    <row r="2087" spans="26:26">
      <c r="Z2087" s="47">
        <v>2095</v>
      </c>
    </row>
    <row r="2088" spans="26:26">
      <c r="Z2088" s="47">
        <v>2096</v>
      </c>
    </row>
    <row r="2089" spans="26:26">
      <c r="Z2089" s="47">
        <v>2097</v>
      </c>
    </row>
    <row r="2090" spans="26:26">
      <c r="Z2090" s="47">
        <v>2098</v>
      </c>
    </row>
    <row r="2091" spans="26:26">
      <c r="Z2091" s="47">
        <v>2099</v>
      </c>
    </row>
    <row r="2092" spans="26:26">
      <c r="Z2092" s="47">
        <v>2100</v>
      </c>
    </row>
    <row r="2093" spans="26:26">
      <c r="Z2093" s="47">
        <v>2101</v>
      </c>
    </row>
    <row r="2094" spans="26:26">
      <c r="Z2094" s="47">
        <v>2102</v>
      </c>
    </row>
    <row r="2095" spans="26:26">
      <c r="Z2095" s="47">
        <v>2103</v>
      </c>
    </row>
    <row r="2096" spans="26:26">
      <c r="Z2096" s="47">
        <v>2104</v>
      </c>
    </row>
    <row r="2097" spans="26:26">
      <c r="Z2097" s="47">
        <v>2105</v>
      </c>
    </row>
    <row r="2098" spans="26:26">
      <c r="Z2098" s="47">
        <v>2106</v>
      </c>
    </row>
    <row r="2099" spans="26:26">
      <c r="Z2099" s="47">
        <v>2107</v>
      </c>
    </row>
    <row r="2100" spans="26:26">
      <c r="Z2100" s="47">
        <v>2108</v>
      </c>
    </row>
    <row r="2101" spans="26:26">
      <c r="Z2101" s="47">
        <v>2109</v>
      </c>
    </row>
    <row r="2102" spans="26:26">
      <c r="Z2102" s="47">
        <v>2110</v>
      </c>
    </row>
    <row r="2103" spans="26:26">
      <c r="Z2103" s="47">
        <v>2111</v>
      </c>
    </row>
    <row r="2104" spans="26:26">
      <c r="Z2104" s="47">
        <v>2112</v>
      </c>
    </row>
    <row r="2105" spans="26:26">
      <c r="Z2105" s="47">
        <v>2113</v>
      </c>
    </row>
    <row r="2106" spans="26:26">
      <c r="Z2106" s="47">
        <v>2114</v>
      </c>
    </row>
    <row r="2107" spans="26:26">
      <c r="Z2107" s="47">
        <v>2115</v>
      </c>
    </row>
    <row r="2108" spans="26:26">
      <c r="Z2108" s="47">
        <v>2116</v>
      </c>
    </row>
    <row r="2109" spans="26:26">
      <c r="Z2109" s="47">
        <v>2117</v>
      </c>
    </row>
    <row r="2110" spans="26:26">
      <c r="Z2110" s="47">
        <v>2118</v>
      </c>
    </row>
    <row r="2111" spans="26:26">
      <c r="Z2111" s="47">
        <v>2119</v>
      </c>
    </row>
    <row r="2112" spans="26:26">
      <c r="Z2112" s="47">
        <v>2120</v>
      </c>
    </row>
    <row r="2113" spans="26:26">
      <c r="Z2113" s="47">
        <v>2121</v>
      </c>
    </row>
    <row r="2114" spans="26:26">
      <c r="Z2114" s="47">
        <v>2122</v>
      </c>
    </row>
    <row r="2115" spans="26:26">
      <c r="Z2115" s="47">
        <v>2123</v>
      </c>
    </row>
    <row r="2116" spans="26:26">
      <c r="Z2116" s="47">
        <v>2124</v>
      </c>
    </row>
    <row r="2117" spans="26:26">
      <c r="Z2117" s="47">
        <v>2125</v>
      </c>
    </row>
    <row r="2118" spans="26:26">
      <c r="Z2118" s="47">
        <v>2126</v>
      </c>
    </row>
    <row r="2119" spans="26:26">
      <c r="Z2119" s="47">
        <v>2127</v>
      </c>
    </row>
    <row r="2120" spans="26:26">
      <c r="Z2120" s="47">
        <v>2128</v>
      </c>
    </row>
    <row r="2121" spans="26:26">
      <c r="Z2121" s="47">
        <v>2129</v>
      </c>
    </row>
    <row r="2122" spans="26:26">
      <c r="Z2122" s="47">
        <v>2130</v>
      </c>
    </row>
    <row r="2123" spans="26:26">
      <c r="Z2123" s="47">
        <v>2131</v>
      </c>
    </row>
    <row r="2124" spans="26:26">
      <c r="Z2124" s="47">
        <v>2132</v>
      </c>
    </row>
    <row r="2125" spans="26:26">
      <c r="Z2125" s="47">
        <v>2133</v>
      </c>
    </row>
    <row r="2126" spans="26:26">
      <c r="Z2126" s="47">
        <v>2134</v>
      </c>
    </row>
    <row r="2127" spans="26:26">
      <c r="Z2127" s="47">
        <v>2135</v>
      </c>
    </row>
    <row r="2128" spans="26:26">
      <c r="Z2128" s="47">
        <v>2136</v>
      </c>
    </row>
    <row r="2129" spans="26:26">
      <c r="Z2129" s="47">
        <v>2137</v>
      </c>
    </row>
    <row r="2130" spans="26:26">
      <c r="Z2130" s="47">
        <v>2138</v>
      </c>
    </row>
    <row r="2131" spans="26:26">
      <c r="Z2131" s="47">
        <v>2139</v>
      </c>
    </row>
    <row r="2132" spans="26:26">
      <c r="Z2132" s="47">
        <v>2140</v>
      </c>
    </row>
    <row r="2133" spans="26:26">
      <c r="Z2133" s="47">
        <v>2141</v>
      </c>
    </row>
    <row r="2134" spans="26:26">
      <c r="Z2134" s="47">
        <v>2142</v>
      </c>
    </row>
    <row r="2135" spans="26:26">
      <c r="Z2135" s="47">
        <v>2143</v>
      </c>
    </row>
    <row r="2136" spans="26:26">
      <c r="Z2136" s="47">
        <v>2144</v>
      </c>
    </row>
    <row r="2137" spans="26:26">
      <c r="Z2137" s="47">
        <v>2145</v>
      </c>
    </row>
    <row r="2138" spans="26:26">
      <c r="Z2138" s="47">
        <v>2146</v>
      </c>
    </row>
    <row r="2139" spans="26:26">
      <c r="Z2139" s="47">
        <v>2147</v>
      </c>
    </row>
    <row r="2140" spans="26:26">
      <c r="Z2140" s="47">
        <v>2148</v>
      </c>
    </row>
    <row r="2141" spans="26:26">
      <c r="Z2141" s="47">
        <v>2149</v>
      </c>
    </row>
    <row r="2142" spans="26:26">
      <c r="Z2142" s="47">
        <v>2150</v>
      </c>
    </row>
    <row r="2143" spans="26:26">
      <c r="Z2143" s="47">
        <v>2151</v>
      </c>
    </row>
    <row r="2144" spans="26:26">
      <c r="Z2144" s="47">
        <v>2152</v>
      </c>
    </row>
    <row r="2145" spans="26:26">
      <c r="Z2145" s="47">
        <v>2153</v>
      </c>
    </row>
    <row r="2146" spans="26:26">
      <c r="Z2146" s="47">
        <v>2154</v>
      </c>
    </row>
    <row r="2147" spans="26:26">
      <c r="Z2147" s="47">
        <v>2155</v>
      </c>
    </row>
    <row r="2148" spans="26:26">
      <c r="Z2148" s="47">
        <v>2156</v>
      </c>
    </row>
    <row r="2149" spans="26:26">
      <c r="Z2149" s="47">
        <v>2157</v>
      </c>
    </row>
    <row r="2150" spans="26:26">
      <c r="Z2150" s="47">
        <v>2158</v>
      </c>
    </row>
    <row r="2151" spans="26:26">
      <c r="Z2151" s="47">
        <v>2159</v>
      </c>
    </row>
    <row r="2152" spans="26:26">
      <c r="Z2152" s="47">
        <v>2160</v>
      </c>
    </row>
    <row r="2153" spans="26:26">
      <c r="Z2153" s="47">
        <v>2161</v>
      </c>
    </row>
    <row r="2154" spans="26:26">
      <c r="Z2154" s="47">
        <v>2162</v>
      </c>
    </row>
    <row r="2155" spans="26:26">
      <c r="Z2155" s="47">
        <v>2163</v>
      </c>
    </row>
    <row r="2156" spans="26:26">
      <c r="Z2156" s="47">
        <v>2164</v>
      </c>
    </row>
    <row r="2157" spans="26:26">
      <c r="Z2157" s="47">
        <v>2165</v>
      </c>
    </row>
    <row r="2158" spans="26:26">
      <c r="Z2158" s="47">
        <v>2166</v>
      </c>
    </row>
    <row r="2159" spans="26:26">
      <c r="Z2159" s="47">
        <v>2167</v>
      </c>
    </row>
    <row r="2160" spans="26:26">
      <c r="Z2160" s="47">
        <v>2168</v>
      </c>
    </row>
    <row r="2161" spans="26:26">
      <c r="Z2161" s="47">
        <v>2169</v>
      </c>
    </row>
    <row r="2162" spans="26:26">
      <c r="Z2162" s="47">
        <v>2170</v>
      </c>
    </row>
    <row r="2163" spans="26:26">
      <c r="Z2163" s="47">
        <v>2171</v>
      </c>
    </row>
    <row r="2164" spans="26:26">
      <c r="Z2164" s="47">
        <v>2172</v>
      </c>
    </row>
    <row r="2165" spans="26:26">
      <c r="Z2165" s="47">
        <v>2173</v>
      </c>
    </row>
    <row r="2166" spans="26:26">
      <c r="Z2166" s="47">
        <v>2174</v>
      </c>
    </row>
    <row r="2167" spans="26:26">
      <c r="Z2167" s="47">
        <v>2175</v>
      </c>
    </row>
    <row r="2168" spans="26:26">
      <c r="Z2168" s="47">
        <v>2176</v>
      </c>
    </row>
    <row r="2169" spans="26:26">
      <c r="Z2169" s="47">
        <v>2177</v>
      </c>
    </row>
    <row r="2170" spans="26:26">
      <c r="Z2170" s="47">
        <v>2178</v>
      </c>
    </row>
    <row r="2171" spans="26:26">
      <c r="Z2171" s="47">
        <v>2179</v>
      </c>
    </row>
    <row r="2172" spans="26:26">
      <c r="Z2172" s="47">
        <v>2180</v>
      </c>
    </row>
    <row r="2173" spans="26:26">
      <c r="Z2173" s="47">
        <v>2181</v>
      </c>
    </row>
    <row r="2174" spans="26:26">
      <c r="Z2174" s="47">
        <v>2182</v>
      </c>
    </row>
    <row r="2175" spans="26:26">
      <c r="Z2175" s="47">
        <v>2183</v>
      </c>
    </row>
    <row r="2176" spans="26:26">
      <c r="Z2176" s="47">
        <v>2184</v>
      </c>
    </row>
    <row r="2177" spans="26:26">
      <c r="Z2177" s="47">
        <v>2185</v>
      </c>
    </row>
    <row r="2178" spans="26:26">
      <c r="Z2178" s="47">
        <v>2186</v>
      </c>
    </row>
    <row r="2179" spans="26:26">
      <c r="Z2179" s="47">
        <v>2187</v>
      </c>
    </row>
    <row r="2180" spans="26:26">
      <c r="Z2180" s="47">
        <v>2188</v>
      </c>
    </row>
    <row r="2181" spans="26:26">
      <c r="Z2181" s="47">
        <v>2189</v>
      </c>
    </row>
    <row r="2182" spans="26:26">
      <c r="Z2182" s="47">
        <v>2190</v>
      </c>
    </row>
    <row r="2183" spans="26:26">
      <c r="Z2183" s="47">
        <v>2191</v>
      </c>
    </row>
    <row r="2184" spans="26:26">
      <c r="Z2184" s="47">
        <v>2192</v>
      </c>
    </row>
    <row r="2185" spans="26:26">
      <c r="Z2185" s="47">
        <v>2193</v>
      </c>
    </row>
    <row r="2186" spans="26:26">
      <c r="Z2186" s="47">
        <v>2194</v>
      </c>
    </row>
    <row r="2187" spans="26:26">
      <c r="Z2187" s="47">
        <v>2195</v>
      </c>
    </row>
    <row r="2188" spans="26:26">
      <c r="Z2188" s="47">
        <v>2196</v>
      </c>
    </row>
    <row r="2189" spans="26:26">
      <c r="Z2189" s="47">
        <v>2197</v>
      </c>
    </row>
    <row r="2190" spans="26:26">
      <c r="Z2190" s="47">
        <v>2198</v>
      </c>
    </row>
    <row r="2191" spans="26:26">
      <c r="Z2191" s="47">
        <v>2199</v>
      </c>
    </row>
    <row r="2192" spans="26:26">
      <c r="Z2192" s="47">
        <v>2200</v>
      </c>
    </row>
    <row r="2193" spans="26:26">
      <c r="Z2193" s="47">
        <v>2201</v>
      </c>
    </row>
    <row r="2194" spans="26:26">
      <c r="Z2194" s="47">
        <v>2202</v>
      </c>
    </row>
    <row r="2195" spans="26:26">
      <c r="Z2195" s="47">
        <v>2203</v>
      </c>
    </row>
    <row r="2196" spans="26:26">
      <c r="Z2196" s="47">
        <v>2204</v>
      </c>
    </row>
    <row r="2197" spans="26:26">
      <c r="Z2197" s="47">
        <v>2205</v>
      </c>
    </row>
    <row r="2198" spans="26:26">
      <c r="Z2198" s="47">
        <v>2206</v>
      </c>
    </row>
    <row r="2199" spans="26:26">
      <c r="Z2199" s="47">
        <v>2207</v>
      </c>
    </row>
    <row r="2200" spans="26:26">
      <c r="Z2200" s="47">
        <v>2208</v>
      </c>
    </row>
    <row r="2201" spans="26:26">
      <c r="Z2201" s="47">
        <v>2209</v>
      </c>
    </row>
    <row r="2202" spans="26:26">
      <c r="Z2202" s="47">
        <v>2210</v>
      </c>
    </row>
    <row r="2203" spans="26:26">
      <c r="Z2203" s="47">
        <v>2211</v>
      </c>
    </row>
    <row r="2204" spans="26:26">
      <c r="Z2204" s="47">
        <v>2212</v>
      </c>
    </row>
    <row r="2205" spans="26:26">
      <c r="Z2205" s="47">
        <v>2213</v>
      </c>
    </row>
    <row r="2206" spans="26:26">
      <c r="Z2206" s="47">
        <v>2214</v>
      </c>
    </row>
    <row r="2207" spans="26:26">
      <c r="Z2207" s="47">
        <v>2215</v>
      </c>
    </row>
    <row r="2208" spans="26:26">
      <c r="Z2208" s="47">
        <v>2216</v>
      </c>
    </row>
    <row r="2209" spans="26:26">
      <c r="Z2209" s="47">
        <v>2217</v>
      </c>
    </row>
    <row r="2210" spans="26:26">
      <c r="Z2210" s="47">
        <v>2218</v>
      </c>
    </row>
    <row r="2211" spans="26:26">
      <c r="Z2211" s="47">
        <v>2219</v>
      </c>
    </row>
    <row r="2212" spans="26:26">
      <c r="Z2212" s="47">
        <v>2220</v>
      </c>
    </row>
    <row r="2213" spans="26:26">
      <c r="Z2213" s="47">
        <v>2221</v>
      </c>
    </row>
    <row r="2214" spans="26:26">
      <c r="Z2214" s="47">
        <v>2222</v>
      </c>
    </row>
    <row r="2215" spans="26:26">
      <c r="Z2215" s="47">
        <v>2223</v>
      </c>
    </row>
    <row r="2216" spans="26:26">
      <c r="Z2216" s="47">
        <v>2224</v>
      </c>
    </row>
    <row r="2217" spans="26:26">
      <c r="Z2217" s="47">
        <v>2225</v>
      </c>
    </row>
    <row r="2218" spans="26:26">
      <c r="Z2218" s="47">
        <v>2226</v>
      </c>
    </row>
    <row r="2219" spans="26:26">
      <c r="Z2219" s="47">
        <v>2227</v>
      </c>
    </row>
    <row r="2220" spans="26:26">
      <c r="Z2220" s="47">
        <v>2228</v>
      </c>
    </row>
    <row r="2221" spans="26:26">
      <c r="Z2221" s="47">
        <v>2229</v>
      </c>
    </row>
    <row r="2222" spans="26:26">
      <c r="Z2222" s="47">
        <v>2230</v>
      </c>
    </row>
    <row r="2223" spans="26:26">
      <c r="Z2223" s="47">
        <v>2231</v>
      </c>
    </row>
    <row r="2224" spans="26:26">
      <c r="Z2224" s="47">
        <v>2232</v>
      </c>
    </row>
    <row r="2225" spans="26:26">
      <c r="Z2225" s="47">
        <v>2233</v>
      </c>
    </row>
    <row r="2226" spans="26:26">
      <c r="Z2226" s="47">
        <v>2234</v>
      </c>
    </row>
    <row r="2227" spans="26:26">
      <c r="Z2227" s="47">
        <v>2235</v>
      </c>
    </row>
    <row r="2228" spans="26:26">
      <c r="Z2228" s="47">
        <v>2236</v>
      </c>
    </row>
    <row r="2229" spans="26:26">
      <c r="Z2229" s="47">
        <v>2237</v>
      </c>
    </row>
    <row r="2230" spans="26:26">
      <c r="Z2230" s="47">
        <v>2238</v>
      </c>
    </row>
    <row r="2231" spans="26:26">
      <c r="Z2231" s="47">
        <v>2239</v>
      </c>
    </row>
    <row r="2232" spans="26:26">
      <c r="Z2232" s="47">
        <v>2240</v>
      </c>
    </row>
    <row r="2233" spans="26:26">
      <c r="Z2233" s="47">
        <v>2241</v>
      </c>
    </row>
    <row r="2234" spans="26:26">
      <c r="Z2234" s="47">
        <v>2242</v>
      </c>
    </row>
    <row r="2235" spans="26:26">
      <c r="Z2235" s="47">
        <v>2243</v>
      </c>
    </row>
    <row r="2236" spans="26:26">
      <c r="Z2236" s="47">
        <v>2244</v>
      </c>
    </row>
    <row r="2237" spans="26:26">
      <c r="Z2237" s="47">
        <v>2245</v>
      </c>
    </row>
    <row r="2238" spans="26:26">
      <c r="Z2238" s="47">
        <v>2246</v>
      </c>
    </row>
    <row r="2239" spans="26:26">
      <c r="Z2239" s="47">
        <v>2247</v>
      </c>
    </row>
    <row r="2240" spans="26:26">
      <c r="Z2240" s="47">
        <v>2248</v>
      </c>
    </row>
    <row r="2241" spans="26:26">
      <c r="Z2241" s="47">
        <v>2249</v>
      </c>
    </row>
    <row r="2242" spans="26:26">
      <c r="Z2242" s="47">
        <v>2250</v>
      </c>
    </row>
    <row r="2243" spans="26:26">
      <c r="Z2243" s="47">
        <v>2251</v>
      </c>
    </row>
    <row r="2244" spans="26:26">
      <c r="Z2244" s="47">
        <v>2252</v>
      </c>
    </row>
    <row r="2245" spans="26:26">
      <c r="Z2245" s="47">
        <v>2253</v>
      </c>
    </row>
    <row r="2246" spans="26:26">
      <c r="Z2246" s="47">
        <v>2254</v>
      </c>
    </row>
    <row r="2247" spans="26:26">
      <c r="Z2247" s="47">
        <v>2255</v>
      </c>
    </row>
    <row r="2248" spans="26:26">
      <c r="Z2248" s="47">
        <v>2256</v>
      </c>
    </row>
    <row r="2249" spans="26:26">
      <c r="Z2249" s="47">
        <v>2257</v>
      </c>
    </row>
    <row r="2250" spans="26:26">
      <c r="Z2250" s="47">
        <v>2258</v>
      </c>
    </row>
    <row r="2251" spans="26:26">
      <c r="Z2251" s="47">
        <v>2259</v>
      </c>
    </row>
    <row r="2252" spans="26:26">
      <c r="Z2252" s="47">
        <v>2260</v>
      </c>
    </row>
    <row r="2253" spans="26:26">
      <c r="Z2253" s="47">
        <v>2261</v>
      </c>
    </row>
    <row r="2254" spans="26:26">
      <c r="Z2254" s="47">
        <v>2262</v>
      </c>
    </row>
    <row r="2255" spans="26:26">
      <c r="Z2255" s="47">
        <v>2263</v>
      </c>
    </row>
    <row r="2256" spans="26:26">
      <c r="Z2256" s="47">
        <v>2264</v>
      </c>
    </row>
    <row r="2257" spans="26:26">
      <c r="Z2257" s="47">
        <v>2265</v>
      </c>
    </row>
    <row r="2258" spans="26:26">
      <c r="Z2258" s="47">
        <v>2266</v>
      </c>
    </row>
    <row r="2259" spans="26:26">
      <c r="Z2259" s="47">
        <v>2267</v>
      </c>
    </row>
    <row r="2260" spans="26:26">
      <c r="Z2260" s="47">
        <v>2268</v>
      </c>
    </row>
    <row r="2261" spans="26:26">
      <c r="Z2261" s="47">
        <v>2269</v>
      </c>
    </row>
    <row r="2262" spans="26:26">
      <c r="Z2262" s="47">
        <v>2270</v>
      </c>
    </row>
    <row r="2263" spans="26:26">
      <c r="Z2263" s="47">
        <v>2271</v>
      </c>
    </row>
    <row r="2264" spans="26:26">
      <c r="Z2264" s="47">
        <v>2272</v>
      </c>
    </row>
    <row r="2265" spans="26:26">
      <c r="Z2265" s="47">
        <v>2273</v>
      </c>
    </row>
    <row r="2266" spans="26:26">
      <c r="Z2266" s="47">
        <v>2274</v>
      </c>
    </row>
    <row r="2267" spans="26:26">
      <c r="Z2267" s="47">
        <v>2275</v>
      </c>
    </row>
    <row r="2268" spans="26:26">
      <c r="Z2268" s="47">
        <v>2276</v>
      </c>
    </row>
    <row r="2269" spans="26:26">
      <c r="Z2269" s="47">
        <v>2277</v>
      </c>
    </row>
    <row r="2270" spans="26:26">
      <c r="Z2270" s="47">
        <v>2278</v>
      </c>
    </row>
    <row r="2271" spans="26:26">
      <c r="Z2271" s="47">
        <v>2279</v>
      </c>
    </row>
    <row r="2272" spans="26:26">
      <c r="Z2272" s="47">
        <v>2280</v>
      </c>
    </row>
    <row r="2273" spans="26:26">
      <c r="Z2273" s="47">
        <v>2281</v>
      </c>
    </row>
    <row r="2274" spans="26:26">
      <c r="Z2274" s="47">
        <v>2282</v>
      </c>
    </row>
    <row r="2275" spans="26:26">
      <c r="Z2275" s="47">
        <v>2283</v>
      </c>
    </row>
    <row r="2276" spans="26:26">
      <c r="Z2276" s="47">
        <v>2284</v>
      </c>
    </row>
    <row r="2277" spans="26:26">
      <c r="Z2277" s="47">
        <v>2285</v>
      </c>
    </row>
    <row r="2278" spans="26:26">
      <c r="Z2278" s="47">
        <v>2286</v>
      </c>
    </row>
    <row r="2279" spans="26:26">
      <c r="Z2279" s="47">
        <v>2287</v>
      </c>
    </row>
    <row r="2280" spans="26:26">
      <c r="Z2280" s="47">
        <v>2288</v>
      </c>
    </row>
    <row r="2281" spans="26:26">
      <c r="Z2281" s="47">
        <v>2289</v>
      </c>
    </row>
    <row r="2282" spans="26:26">
      <c r="Z2282" s="47">
        <v>2290</v>
      </c>
    </row>
    <row r="2283" spans="26:26">
      <c r="Z2283" s="47">
        <v>2291</v>
      </c>
    </row>
    <row r="2284" spans="26:26">
      <c r="Z2284" s="47">
        <v>2292</v>
      </c>
    </row>
    <row r="2285" spans="26:26">
      <c r="Z2285" s="47">
        <v>2293</v>
      </c>
    </row>
    <row r="2286" spans="26:26">
      <c r="Z2286" s="47">
        <v>2294</v>
      </c>
    </row>
    <row r="2287" spans="26:26">
      <c r="Z2287" s="47">
        <v>2295</v>
      </c>
    </row>
    <row r="2288" spans="26:26">
      <c r="Z2288" s="47">
        <v>2296</v>
      </c>
    </row>
    <row r="2289" spans="26:26">
      <c r="Z2289" s="47">
        <v>2297</v>
      </c>
    </row>
    <row r="2290" spans="26:26">
      <c r="Z2290" s="47">
        <v>2298</v>
      </c>
    </row>
    <row r="2291" spans="26:26">
      <c r="Z2291" s="47">
        <v>2299</v>
      </c>
    </row>
    <row r="2292" spans="26:26">
      <c r="Z2292" s="47">
        <v>2300</v>
      </c>
    </row>
    <row r="2293" spans="26:26">
      <c r="Z2293" s="47">
        <v>2301</v>
      </c>
    </row>
    <row r="2294" spans="26:26">
      <c r="Z2294" s="47">
        <v>2302</v>
      </c>
    </row>
    <row r="2295" spans="26:26">
      <c r="Z2295" s="47">
        <v>2303</v>
      </c>
    </row>
    <row r="2296" spans="26:26">
      <c r="Z2296" s="47">
        <v>2304</v>
      </c>
    </row>
    <row r="2297" spans="26:26">
      <c r="Z2297" s="47">
        <v>2305</v>
      </c>
    </row>
    <row r="2298" spans="26:26">
      <c r="Z2298" s="47">
        <v>2306</v>
      </c>
    </row>
    <row r="2299" spans="26:26">
      <c r="Z2299" s="47">
        <v>2307</v>
      </c>
    </row>
    <row r="2300" spans="26:26">
      <c r="Z2300" s="47">
        <v>2308</v>
      </c>
    </row>
    <row r="2301" spans="26:26">
      <c r="Z2301" s="47">
        <v>2309</v>
      </c>
    </row>
    <row r="2302" spans="26:26">
      <c r="Z2302" s="47">
        <v>2310</v>
      </c>
    </row>
    <row r="2303" spans="26:26">
      <c r="Z2303" s="47">
        <v>2311</v>
      </c>
    </row>
    <row r="2304" spans="26:26">
      <c r="Z2304" s="47">
        <v>2312</v>
      </c>
    </row>
    <row r="2305" spans="26:26">
      <c r="Z2305" s="47">
        <v>2313</v>
      </c>
    </row>
    <row r="2306" spans="26:26">
      <c r="Z2306" s="47">
        <v>2314</v>
      </c>
    </row>
    <row r="2307" spans="26:26">
      <c r="Z2307" s="47">
        <v>2315</v>
      </c>
    </row>
    <row r="2308" spans="26:26">
      <c r="Z2308" s="47">
        <v>2316</v>
      </c>
    </row>
    <row r="2309" spans="26:26">
      <c r="Z2309" s="47">
        <v>2317</v>
      </c>
    </row>
    <row r="2310" spans="26:26">
      <c r="Z2310" s="47">
        <v>2318</v>
      </c>
    </row>
    <row r="2311" spans="26:26">
      <c r="Z2311" s="47">
        <v>2319</v>
      </c>
    </row>
    <row r="2312" spans="26:26">
      <c r="Z2312" s="47">
        <v>2320</v>
      </c>
    </row>
    <row r="2313" spans="26:26">
      <c r="Z2313" s="47">
        <v>2321</v>
      </c>
    </row>
    <row r="2314" spans="26:26">
      <c r="Z2314" s="47">
        <v>2322</v>
      </c>
    </row>
    <row r="2315" spans="26:26">
      <c r="Z2315" s="47">
        <v>2323</v>
      </c>
    </row>
    <row r="2316" spans="26:26">
      <c r="Z2316" s="47">
        <v>2324</v>
      </c>
    </row>
    <row r="2317" spans="26:26">
      <c r="Z2317" s="47">
        <v>2325</v>
      </c>
    </row>
    <row r="2318" spans="26:26">
      <c r="Z2318" s="47">
        <v>2326</v>
      </c>
    </row>
    <row r="2319" spans="26:26">
      <c r="Z2319" s="47">
        <v>2327</v>
      </c>
    </row>
    <row r="2320" spans="26:26">
      <c r="Z2320" s="47">
        <v>2328</v>
      </c>
    </row>
    <row r="2321" spans="26:26">
      <c r="Z2321" s="47">
        <v>2329</v>
      </c>
    </row>
    <row r="2322" spans="26:26">
      <c r="Z2322" s="47">
        <v>2330</v>
      </c>
    </row>
    <row r="2323" spans="26:26">
      <c r="Z2323" s="47">
        <v>2331</v>
      </c>
    </row>
    <row r="2324" spans="26:26">
      <c r="Z2324" s="47">
        <v>2332</v>
      </c>
    </row>
    <row r="2325" spans="26:26">
      <c r="Z2325" s="47">
        <v>2333</v>
      </c>
    </row>
    <row r="2326" spans="26:26">
      <c r="Z2326" s="47">
        <v>2334</v>
      </c>
    </row>
    <row r="2327" spans="26:26">
      <c r="Z2327" s="47">
        <v>2335</v>
      </c>
    </row>
    <row r="2328" spans="26:26">
      <c r="Z2328" s="47">
        <v>2336</v>
      </c>
    </row>
    <row r="2329" spans="26:26">
      <c r="Z2329" s="47">
        <v>2337</v>
      </c>
    </row>
    <row r="2330" spans="26:26">
      <c r="Z2330" s="47">
        <v>2338</v>
      </c>
    </row>
    <row r="2331" spans="26:26">
      <c r="Z2331" s="47">
        <v>2339</v>
      </c>
    </row>
    <row r="2332" spans="26:26">
      <c r="Z2332" s="47">
        <v>2340</v>
      </c>
    </row>
    <row r="2333" spans="26:26">
      <c r="Z2333" s="47">
        <v>2341</v>
      </c>
    </row>
    <row r="2334" spans="26:26">
      <c r="Z2334" s="47">
        <v>2342</v>
      </c>
    </row>
    <row r="2335" spans="26:26">
      <c r="Z2335" s="47">
        <v>2343</v>
      </c>
    </row>
    <row r="2336" spans="26:26">
      <c r="Z2336" s="47">
        <v>2344</v>
      </c>
    </row>
    <row r="2337" spans="26:26">
      <c r="Z2337" s="47">
        <v>2345</v>
      </c>
    </row>
    <row r="2338" spans="26:26">
      <c r="Z2338" s="47">
        <v>2346</v>
      </c>
    </row>
    <row r="2339" spans="26:26">
      <c r="Z2339" s="47">
        <v>2347</v>
      </c>
    </row>
    <row r="2340" spans="26:26">
      <c r="Z2340" s="47">
        <v>2348</v>
      </c>
    </row>
    <row r="2341" spans="26:26">
      <c r="Z2341" s="47">
        <v>2349</v>
      </c>
    </row>
    <row r="2342" spans="26:26">
      <c r="Z2342" s="47">
        <v>2350</v>
      </c>
    </row>
    <row r="2343" spans="26:26">
      <c r="Z2343" s="47">
        <v>2351</v>
      </c>
    </row>
    <row r="2344" spans="26:26">
      <c r="Z2344" s="47">
        <v>2352</v>
      </c>
    </row>
    <row r="2345" spans="26:26">
      <c r="Z2345" s="47">
        <v>2353</v>
      </c>
    </row>
    <row r="2346" spans="26:26">
      <c r="Z2346" s="47">
        <v>2354</v>
      </c>
    </row>
    <row r="2347" spans="26:26">
      <c r="Z2347" s="47">
        <v>2355</v>
      </c>
    </row>
    <row r="2348" spans="26:26">
      <c r="Z2348" s="47">
        <v>2356</v>
      </c>
    </row>
    <row r="2349" spans="26:26">
      <c r="Z2349" s="47">
        <v>2357</v>
      </c>
    </row>
    <row r="2350" spans="26:26">
      <c r="Z2350" s="47">
        <v>2358</v>
      </c>
    </row>
    <row r="2351" spans="26:26">
      <c r="Z2351" s="47">
        <v>2359</v>
      </c>
    </row>
    <row r="2352" spans="26:26">
      <c r="Z2352" s="47">
        <v>2360</v>
      </c>
    </row>
    <row r="2353" spans="26:26">
      <c r="Z2353" s="47">
        <v>2361</v>
      </c>
    </row>
    <row r="2354" spans="26:26">
      <c r="Z2354" s="47">
        <v>2362</v>
      </c>
    </row>
    <row r="2355" spans="26:26">
      <c r="Z2355" s="47">
        <v>2363</v>
      </c>
    </row>
    <row r="2356" spans="26:26">
      <c r="Z2356" s="47">
        <v>2364</v>
      </c>
    </row>
    <row r="2357" spans="26:26">
      <c r="Z2357" s="47">
        <v>2365</v>
      </c>
    </row>
    <row r="2358" spans="26:26">
      <c r="Z2358" s="47">
        <v>2366</v>
      </c>
    </row>
    <row r="2359" spans="26:26">
      <c r="Z2359" s="47">
        <v>2367</v>
      </c>
    </row>
    <row r="2360" spans="26:26">
      <c r="Z2360" s="47">
        <v>2368</v>
      </c>
    </row>
    <row r="2361" spans="26:26">
      <c r="Z2361" s="47">
        <v>2369</v>
      </c>
    </row>
    <row r="2362" spans="26:26">
      <c r="Z2362" s="47">
        <v>2370</v>
      </c>
    </row>
    <row r="2363" spans="26:26">
      <c r="Z2363" s="47">
        <v>2371</v>
      </c>
    </row>
    <row r="2364" spans="26:26">
      <c r="Z2364" s="47">
        <v>2372</v>
      </c>
    </row>
    <row r="2365" spans="26:26">
      <c r="Z2365" s="47">
        <v>2373</v>
      </c>
    </row>
    <row r="2366" spans="26:26">
      <c r="Z2366" s="47">
        <v>2374</v>
      </c>
    </row>
    <row r="2367" spans="26:26">
      <c r="Z2367" s="47">
        <v>2375</v>
      </c>
    </row>
    <row r="2368" spans="26:26">
      <c r="Z2368" s="47">
        <v>2376</v>
      </c>
    </row>
    <row r="2369" spans="26:26">
      <c r="Z2369" s="47">
        <v>2377</v>
      </c>
    </row>
    <row r="2370" spans="26:26">
      <c r="Z2370" s="47">
        <v>2378</v>
      </c>
    </row>
    <row r="2371" spans="26:26">
      <c r="Z2371" s="47">
        <v>2379</v>
      </c>
    </row>
    <row r="2372" spans="26:26">
      <c r="Z2372" s="47">
        <v>2380</v>
      </c>
    </row>
    <row r="2373" spans="26:26">
      <c r="Z2373" s="47">
        <v>2381</v>
      </c>
    </row>
    <row r="2374" spans="26:26">
      <c r="Z2374" s="47">
        <v>2382</v>
      </c>
    </row>
    <row r="2375" spans="26:26">
      <c r="Z2375" s="47">
        <v>2383</v>
      </c>
    </row>
    <row r="2376" spans="26:26">
      <c r="Z2376" s="47">
        <v>2384</v>
      </c>
    </row>
    <row r="2377" spans="26:26">
      <c r="Z2377" s="47">
        <v>2385</v>
      </c>
    </row>
    <row r="2378" spans="26:26">
      <c r="Z2378" s="47">
        <v>2386</v>
      </c>
    </row>
    <row r="2379" spans="26:26">
      <c r="Z2379" s="47">
        <v>2387</v>
      </c>
    </row>
    <row r="2380" spans="26:26">
      <c r="Z2380" s="47">
        <v>2388</v>
      </c>
    </row>
    <row r="2381" spans="26:26">
      <c r="Z2381" s="47">
        <v>2389</v>
      </c>
    </row>
    <row r="2382" spans="26:26">
      <c r="Z2382" s="47">
        <v>2390</v>
      </c>
    </row>
    <row r="2383" spans="26:26">
      <c r="Z2383" s="47">
        <v>2391</v>
      </c>
    </row>
    <row r="2384" spans="26:26">
      <c r="Z2384" s="47">
        <v>2392</v>
      </c>
    </row>
    <row r="2385" spans="26:26">
      <c r="Z2385" s="47">
        <v>2393</v>
      </c>
    </row>
    <row r="2386" spans="26:26">
      <c r="Z2386" s="47">
        <v>2394</v>
      </c>
    </row>
    <row r="2387" spans="26:26">
      <c r="Z2387" s="47">
        <v>2395</v>
      </c>
    </row>
    <row r="2388" spans="26:26">
      <c r="Z2388" s="47">
        <v>2396</v>
      </c>
    </row>
    <row r="2389" spans="26:26">
      <c r="Z2389" s="47">
        <v>2397</v>
      </c>
    </row>
    <row r="2390" spans="26:26">
      <c r="Z2390" s="47">
        <v>2398</v>
      </c>
    </row>
    <row r="2391" spans="26:26">
      <c r="Z2391" s="47">
        <v>2399</v>
      </c>
    </row>
    <row r="2392" spans="26:26">
      <c r="Z2392" s="47">
        <v>2400</v>
      </c>
    </row>
    <row r="2393" spans="26:26">
      <c r="Z2393" s="47">
        <v>2401</v>
      </c>
    </row>
    <row r="2394" spans="26:26">
      <c r="Z2394" s="47">
        <v>2402</v>
      </c>
    </row>
    <row r="2395" spans="26:26">
      <c r="Z2395" s="47">
        <v>2403</v>
      </c>
    </row>
    <row r="2396" spans="26:26">
      <c r="Z2396" s="47">
        <v>2404</v>
      </c>
    </row>
    <row r="2397" spans="26:26">
      <c r="Z2397" s="47">
        <v>2405</v>
      </c>
    </row>
    <row r="2398" spans="26:26">
      <c r="Z2398" s="47">
        <v>2406</v>
      </c>
    </row>
    <row r="2399" spans="26:26">
      <c r="Z2399" s="47">
        <v>2407</v>
      </c>
    </row>
    <row r="2400" spans="26:26">
      <c r="Z2400" s="47">
        <v>2408</v>
      </c>
    </row>
    <row r="2401" spans="26:26">
      <c r="Z2401" s="47">
        <v>2409</v>
      </c>
    </row>
    <row r="2402" spans="26:26">
      <c r="Z2402" s="47">
        <v>2410</v>
      </c>
    </row>
    <row r="2403" spans="26:26">
      <c r="Z2403" s="47">
        <v>2411</v>
      </c>
    </row>
    <row r="2404" spans="26:26">
      <c r="Z2404" s="47">
        <v>2412</v>
      </c>
    </row>
    <row r="2405" spans="26:26">
      <c r="Z2405" s="47">
        <v>2413</v>
      </c>
    </row>
    <row r="2406" spans="26:26">
      <c r="Z2406" s="47">
        <v>2414</v>
      </c>
    </row>
    <row r="2407" spans="26:26">
      <c r="Z2407" s="47">
        <v>2415</v>
      </c>
    </row>
    <row r="2408" spans="26:26">
      <c r="Z2408" s="47">
        <v>2416</v>
      </c>
    </row>
    <row r="2409" spans="26:26">
      <c r="Z2409" s="47">
        <v>2417</v>
      </c>
    </row>
    <row r="2410" spans="26:26">
      <c r="Z2410" s="47">
        <v>2418</v>
      </c>
    </row>
    <row r="2411" spans="26:26">
      <c r="Z2411" s="47">
        <v>2419</v>
      </c>
    </row>
    <row r="2412" spans="26:26">
      <c r="Z2412" s="47">
        <v>2420</v>
      </c>
    </row>
    <row r="2413" spans="26:26">
      <c r="Z2413" s="47">
        <v>2421</v>
      </c>
    </row>
    <row r="2414" spans="26:26">
      <c r="Z2414" s="47">
        <v>2422</v>
      </c>
    </row>
    <row r="2415" spans="26:26">
      <c r="Z2415" s="47">
        <v>2423</v>
      </c>
    </row>
    <row r="2416" spans="26:26">
      <c r="Z2416" s="47">
        <v>2424</v>
      </c>
    </row>
    <row r="2417" spans="26:26">
      <c r="Z2417" s="47">
        <v>2425</v>
      </c>
    </row>
    <row r="2418" spans="26:26">
      <c r="Z2418" s="47">
        <v>2426</v>
      </c>
    </row>
    <row r="2419" spans="26:26">
      <c r="Z2419" s="47">
        <v>2427</v>
      </c>
    </row>
    <row r="2420" spans="26:26">
      <c r="Z2420" s="47">
        <v>2428</v>
      </c>
    </row>
    <row r="2421" spans="26:26">
      <c r="Z2421" s="47">
        <v>2429</v>
      </c>
    </row>
    <row r="2422" spans="26:26">
      <c r="Z2422" s="47">
        <v>2430</v>
      </c>
    </row>
    <row r="2423" spans="26:26">
      <c r="Z2423" s="47">
        <v>2431</v>
      </c>
    </row>
    <row r="2424" spans="26:26">
      <c r="Z2424" s="47">
        <v>2432</v>
      </c>
    </row>
    <row r="2425" spans="26:26">
      <c r="Z2425" s="47">
        <v>2433</v>
      </c>
    </row>
    <row r="2426" spans="26:26">
      <c r="Z2426" s="47">
        <v>2434</v>
      </c>
    </row>
    <row r="2427" spans="26:26">
      <c r="Z2427" s="47">
        <v>2435</v>
      </c>
    </row>
    <row r="2428" spans="26:26">
      <c r="Z2428" s="47">
        <v>2436</v>
      </c>
    </row>
    <row r="2429" spans="26:26">
      <c r="Z2429" s="47">
        <v>2437</v>
      </c>
    </row>
    <row r="2430" spans="26:26">
      <c r="Z2430" s="47">
        <v>2438</v>
      </c>
    </row>
    <row r="2431" spans="26:26">
      <c r="Z2431" s="47">
        <v>2439</v>
      </c>
    </row>
    <row r="2432" spans="26:26">
      <c r="Z2432" s="47">
        <v>2440</v>
      </c>
    </row>
    <row r="2433" spans="26:26">
      <c r="Z2433" s="47">
        <v>2441</v>
      </c>
    </row>
    <row r="2434" spans="26:26">
      <c r="Z2434" s="47">
        <v>2442</v>
      </c>
    </row>
    <row r="2435" spans="26:26">
      <c r="Z2435" s="47">
        <v>2443</v>
      </c>
    </row>
    <row r="2436" spans="26:26">
      <c r="Z2436" s="47">
        <v>2444</v>
      </c>
    </row>
    <row r="2437" spans="26:26">
      <c r="Z2437" s="47">
        <v>2445</v>
      </c>
    </row>
    <row r="2438" spans="26:26">
      <c r="Z2438" s="47">
        <v>2446</v>
      </c>
    </row>
    <row r="2439" spans="26:26">
      <c r="Z2439" s="47">
        <v>2447</v>
      </c>
    </row>
    <row r="2440" spans="26:26">
      <c r="Z2440" s="47">
        <v>2448</v>
      </c>
    </row>
    <row r="2441" spans="26:26">
      <c r="Z2441" s="47">
        <v>2449</v>
      </c>
    </row>
    <row r="2442" spans="26:26">
      <c r="Z2442" s="47">
        <v>2450</v>
      </c>
    </row>
    <row r="2443" spans="26:26">
      <c r="Z2443" s="47">
        <v>2451</v>
      </c>
    </row>
    <row r="2444" spans="26:26">
      <c r="Z2444" s="47">
        <v>2452</v>
      </c>
    </row>
    <row r="2445" spans="26:26">
      <c r="Z2445" s="47">
        <v>2453</v>
      </c>
    </row>
    <row r="2446" spans="26:26">
      <c r="Z2446" s="47">
        <v>2454</v>
      </c>
    </row>
    <row r="2447" spans="26:26">
      <c r="Z2447" s="47">
        <v>2455</v>
      </c>
    </row>
    <row r="2448" spans="26:26">
      <c r="Z2448" s="47">
        <v>2456</v>
      </c>
    </row>
    <row r="2449" spans="26:26">
      <c r="Z2449" s="47">
        <v>2457</v>
      </c>
    </row>
    <row r="2450" spans="26:26">
      <c r="Z2450" s="47">
        <v>2458</v>
      </c>
    </row>
    <row r="2451" spans="26:26">
      <c r="Z2451" s="47">
        <v>2459</v>
      </c>
    </row>
    <row r="2452" spans="26:26">
      <c r="Z2452" s="47">
        <v>2460</v>
      </c>
    </row>
    <row r="2453" spans="26:26">
      <c r="Z2453" s="47">
        <v>2461</v>
      </c>
    </row>
    <row r="2454" spans="26:26">
      <c r="Z2454" s="47">
        <v>2462</v>
      </c>
    </row>
    <row r="2455" spans="26:26">
      <c r="Z2455" s="47">
        <v>2463</v>
      </c>
    </row>
    <row r="2456" spans="26:26">
      <c r="Z2456" s="47">
        <v>2464</v>
      </c>
    </row>
    <row r="2457" spans="26:26">
      <c r="Z2457" s="47">
        <v>2465</v>
      </c>
    </row>
    <row r="2458" spans="26:26">
      <c r="Z2458" s="47">
        <v>2466</v>
      </c>
    </row>
    <row r="2459" spans="26:26">
      <c r="Z2459" s="47">
        <v>2467</v>
      </c>
    </row>
    <row r="2460" spans="26:26">
      <c r="Z2460" s="47">
        <v>2468</v>
      </c>
    </row>
    <row r="2461" spans="26:26">
      <c r="Z2461" s="47">
        <v>2469</v>
      </c>
    </row>
    <row r="2462" spans="26:26">
      <c r="Z2462" s="47">
        <v>2470</v>
      </c>
    </row>
    <row r="2463" spans="26:26">
      <c r="Z2463" s="47">
        <v>2471</v>
      </c>
    </row>
    <row r="2464" spans="26:26">
      <c r="Z2464" s="47">
        <v>2472</v>
      </c>
    </row>
    <row r="2465" spans="26:26">
      <c r="Z2465" s="47">
        <v>2473</v>
      </c>
    </row>
    <row r="2466" spans="26:26">
      <c r="Z2466" s="47">
        <v>2474</v>
      </c>
    </row>
    <row r="2467" spans="26:26">
      <c r="Z2467" s="47">
        <v>2475</v>
      </c>
    </row>
    <row r="2468" spans="26:26">
      <c r="Z2468" s="47">
        <v>2476</v>
      </c>
    </row>
    <row r="2469" spans="26:26">
      <c r="Z2469" s="47">
        <v>2477</v>
      </c>
    </row>
    <row r="2470" spans="26:26">
      <c r="Z2470" s="47">
        <v>2478</v>
      </c>
    </row>
    <row r="2471" spans="26:26">
      <c r="Z2471" s="47">
        <v>2479</v>
      </c>
    </row>
    <row r="2472" spans="26:26">
      <c r="Z2472" s="47">
        <v>2480</v>
      </c>
    </row>
    <row r="2473" spans="26:26">
      <c r="Z2473" s="47">
        <v>2481</v>
      </c>
    </row>
    <row r="2474" spans="26:26">
      <c r="Z2474" s="47">
        <v>2482</v>
      </c>
    </row>
    <row r="2475" spans="26:26">
      <c r="Z2475" s="47">
        <v>2483</v>
      </c>
    </row>
    <row r="2476" spans="26:26">
      <c r="Z2476" s="47">
        <v>2484</v>
      </c>
    </row>
    <row r="2477" spans="26:26">
      <c r="Z2477" s="47">
        <v>2485</v>
      </c>
    </row>
    <row r="2478" spans="26:26">
      <c r="Z2478" s="47">
        <v>2486</v>
      </c>
    </row>
    <row r="2479" spans="26:26">
      <c r="Z2479" s="47">
        <v>2487</v>
      </c>
    </row>
    <row r="2480" spans="26:26">
      <c r="Z2480" s="47">
        <v>2488</v>
      </c>
    </row>
    <row r="2481" spans="26:26">
      <c r="Z2481" s="47">
        <v>2489</v>
      </c>
    </row>
    <row r="2482" spans="26:26">
      <c r="Z2482" s="47">
        <v>2490</v>
      </c>
    </row>
    <row r="2483" spans="26:26">
      <c r="Z2483" s="47">
        <v>2491</v>
      </c>
    </row>
    <row r="2484" spans="26:26">
      <c r="Z2484" s="47">
        <v>2492</v>
      </c>
    </row>
    <row r="2485" spans="26:26">
      <c r="Z2485" s="47">
        <v>2493</v>
      </c>
    </row>
    <row r="2486" spans="26:26">
      <c r="Z2486" s="47">
        <v>2494</v>
      </c>
    </row>
    <row r="2487" spans="26:26">
      <c r="Z2487" s="47">
        <v>2495</v>
      </c>
    </row>
    <row r="2488" spans="26:26">
      <c r="Z2488" s="47">
        <v>2496</v>
      </c>
    </row>
    <row r="2489" spans="26:26">
      <c r="Z2489" s="47">
        <v>2497</v>
      </c>
    </row>
    <row r="2490" spans="26:26">
      <c r="Z2490" s="47">
        <v>2498</v>
      </c>
    </row>
    <row r="2491" spans="26:26">
      <c r="Z2491" s="47">
        <v>2499</v>
      </c>
    </row>
    <row r="2492" spans="26:26">
      <c r="Z2492" s="47">
        <v>2500</v>
      </c>
    </row>
    <row r="2493" spans="26:26">
      <c r="Z2493" s="47">
        <v>2501</v>
      </c>
    </row>
    <row r="2494" spans="26:26">
      <c r="Z2494" s="47">
        <v>2502</v>
      </c>
    </row>
    <row r="2495" spans="26:26">
      <c r="Z2495" s="47">
        <v>2503</v>
      </c>
    </row>
    <row r="2496" spans="26:26">
      <c r="Z2496" s="47">
        <v>2504</v>
      </c>
    </row>
    <row r="2497" spans="26:26">
      <c r="Z2497" s="47">
        <v>2505</v>
      </c>
    </row>
    <row r="2498" spans="26:26">
      <c r="Z2498" s="47">
        <v>2506</v>
      </c>
    </row>
    <row r="2499" spans="26:26">
      <c r="Z2499" s="47">
        <v>2507</v>
      </c>
    </row>
    <row r="2500" spans="26:26">
      <c r="Z2500" s="47">
        <v>2508</v>
      </c>
    </row>
    <row r="2501" spans="26:26">
      <c r="Z2501" s="47">
        <v>2509</v>
      </c>
    </row>
    <row r="2502" spans="26:26">
      <c r="Z2502" s="47">
        <v>2510</v>
      </c>
    </row>
    <row r="2503" spans="26:26">
      <c r="Z2503" s="47">
        <v>2511</v>
      </c>
    </row>
    <row r="2504" spans="26:26">
      <c r="Z2504" s="47">
        <v>2512</v>
      </c>
    </row>
    <row r="2505" spans="26:26">
      <c r="Z2505" s="47">
        <v>2513</v>
      </c>
    </row>
    <row r="2506" spans="26:26">
      <c r="Z2506" s="47">
        <v>2514</v>
      </c>
    </row>
    <row r="2507" spans="26:26">
      <c r="Z2507" s="47">
        <v>2515</v>
      </c>
    </row>
    <row r="2508" spans="26:26">
      <c r="Z2508" s="47">
        <v>2516</v>
      </c>
    </row>
    <row r="2509" spans="26:26">
      <c r="Z2509" s="47">
        <v>2517</v>
      </c>
    </row>
    <row r="2510" spans="26:26">
      <c r="Z2510" s="47">
        <v>2518</v>
      </c>
    </row>
    <row r="2511" spans="26:26">
      <c r="Z2511" s="47">
        <v>2519</v>
      </c>
    </row>
    <row r="2512" spans="26:26">
      <c r="Z2512" s="47">
        <v>2520</v>
      </c>
    </row>
    <row r="2513" spans="26:26">
      <c r="Z2513" s="47">
        <v>2521</v>
      </c>
    </row>
    <row r="2514" spans="26:26">
      <c r="Z2514" s="47">
        <v>2522</v>
      </c>
    </row>
    <row r="2515" spans="26:26">
      <c r="Z2515" s="47">
        <v>2523</v>
      </c>
    </row>
    <row r="2516" spans="26:26">
      <c r="Z2516" s="47">
        <v>2524</v>
      </c>
    </row>
    <row r="2517" spans="26:26">
      <c r="Z2517" s="47">
        <v>2525</v>
      </c>
    </row>
    <row r="2518" spans="26:26">
      <c r="Z2518" s="47">
        <v>2526</v>
      </c>
    </row>
    <row r="2519" spans="26:26">
      <c r="Z2519" s="47">
        <v>2527</v>
      </c>
    </row>
    <row r="2520" spans="26:26">
      <c r="Z2520" s="47">
        <v>2528</v>
      </c>
    </row>
    <row r="2521" spans="26:26">
      <c r="Z2521" s="47">
        <v>2529</v>
      </c>
    </row>
    <row r="2522" spans="26:26">
      <c r="Z2522" s="47">
        <v>2530</v>
      </c>
    </row>
    <row r="2523" spans="26:26">
      <c r="Z2523" s="47">
        <v>2531</v>
      </c>
    </row>
    <row r="2524" spans="26:26">
      <c r="Z2524" s="47">
        <v>2532</v>
      </c>
    </row>
    <row r="2525" spans="26:26">
      <c r="Z2525" s="47">
        <v>2533</v>
      </c>
    </row>
    <row r="2526" spans="26:26">
      <c r="Z2526" s="47">
        <v>2534</v>
      </c>
    </row>
    <row r="2527" spans="26:26">
      <c r="Z2527" s="47">
        <v>2535</v>
      </c>
    </row>
    <row r="2528" spans="26:26">
      <c r="Z2528" s="47">
        <v>2536</v>
      </c>
    </row>
    <row r="2529" spans="26:26">
      <c r="Z2529" s="47">
        <v>2537</v>
      </c>
    </row>
    <row r="2530" spans="26:26">
      <c r="Z2530" s="47">
        <v>2538</v>
      </c>
    </row>
    <row r="2531" spans="26:26">
      <c r="Z2531" s="47">
        <v>2539</v>
      </c>
    </row>
    <row r="2532" spans="26:26">
      <c r="Z2532" s="47">
        <v>2540</v>
      </c>
    </row>
    <row r="2533" spans="26:26">
      <c r="Z2533" s="47">
        <v>2541</v>
      </c>
    </row>
    <row r="2534" spans="26:26">
      <c r="Z2534" s="47">
        <v>2542</v>
      </c>
    </row>
    <row r="2535" spans="26:26">
      <c r="Z2535" s="47">
        <v>2543</v>
      </c>
    </row>
    <row r="2536" spans="26:26">
      <c r="Z2536" s="47">
        <v>2544</v>
      </c>
    </row>
    <row r="2537" spans="26:26">
      <c r="Z2537" s="47">
        <v>2545</v>
      </c>
    </row>
    <row r="2538" spans="26:26">
      <c r="Z2538" s="47">
        <v>2546</v>
      </c>
    </row>
    <row r="2539" spans="26:26">
      <c r="Z2539" s="47">
        <v>2547</v>
      </c>
    </row>
    <row r="2540" spans="26:26">
      <c r="Z2540" s="47">
        <v>2548</v>
      </c>
    </row>
    <row r="2541" spans="26:26">
      <c r="Z2541" s="47">
        <v>2549</v>
      </c>
    </row>
    <row r="2542" spans="26:26">
      <c r="Z2542" s="47">
        <v>2550</v>
      </c>
    </row>
    <row r="2543" spans="26:26">
      <c r="Z2543" s="47">
        <v>2551</v>
      </c>
    </row>
    <row r="2544" spans="26:26">
      <c r="Z2544" s="47">
        <v>2552</v>
      </c>
    </row>
    <row r="2545" spans="26:26">
      <c r="Z2545" s="47">
        <v>2553</v>
      </c>
    </row>
    <row r="2546" spans="26:26">
      <c r="Z2546" s="47">
        <v>2554</v>
      </c>
    </row>
    <row r="2547" spans="26:26">
      <c r="Z2547" s="47">
        <v>2555</v>
      </c>
    </row>
    <row r="2548" spans="26:26">
      <c r="Z2548" s="47">
        <v>2556</v>
      </c>
    </row>
    <row r="2549" spans="26:26">
      <c r="Z2549" s="47">
        <v>2557</v>
      </c>
    </row>
    <row r="2550" spans="26:26">
      <c r="Z2550" s="47">
        <v>2558</v>
      </c>
    </row>
    <row r="2551" spans="26:26">
      <c r="Z2551" s="47">
        <v>2559</v>
      </c>
    </row>
    <row r="2552" spans="26:26">
      <c r="Z2552" s="47">
        <v>2560</v>
      </c>
    </row>
    <row r="2553" spans="26:26">
      <c r="Z2553" s="47">
        <v>2561</v>
      </c>
    </row>
    <row r="2554" spans="26:26">
      <c r="Z2554" s="47">
        <v>2562</v>
      </c>
    </row>
    <row r="2555" spans="26:26">
      <c r="Z2555" s="47">
        <v>2563</v>
      </c>
    </row>
    <row r="2556" spans="26:26">
      <c r="Z2556" s="47">
        <v>2564</v>
      </c>
    </row>
    <row r="2557" spans="26:26">
      <c r="Z2557" s="47">
        <v>2565</v>
      </c>
    </row>
    <row r="2558" spans="26:26">
      <c r="Z2558" s="47">
        <v>2566</v>
      </c>
    </row>
    <row r="2559" spans="26:26">
      <c r="Z2559" s="47">
        <v>2567</v>
      </c>
    </row>
    <row r="2560" spans="26:26">
      <c r="Z2560" s="47">
        <v>2568</v>
      </c>
    </row>
    <row r="2561" spans="26:26">
      <c r="Z2561" s="47">
        <v>2569</v>
      </c>
    </row>
    <row r="2562" spans="26:26">
      <c r="Z2562" s="47">
        <v>2570</v>
      </c>
    </row>
    <row r="2563" spans="26:26">
      <c r="Z2563" s="47">
        <v>2571</v>
      </c>
    </row>
    <row r="2564" spans="26:26">
      <c r="Z2564" s="47">
        <v>2572</v>
      </c>
    </row>
    <row r="2565" spans="26:26">
      <c r="Z2565" s="47">
        <v>2573</v>
      </c>
    </row>
    <row r="2566" spans="26:26">
      <c r="Z2566" s="47">
        <v>2574</v>
      </c>
    </row>
    <row r="2567" spans="26:26">
      <c r="Z2567" s="47">
        <v>2575</v>
      </c>
    </row>
    <row r="2568" spans="26:26">
      <c r="Z2568" s="47">
        <v>2576</v>
      </c>
    </row>
    <row r="2569" spans="26:26">
      <c r="Z2569" s="47">
        <v>2577</v>
      </c>
    </row>
    <row r="2570" spans="26:26">
      <c r="Z2570" s="47">
        <v>2578</v>
      </c>
    </row>
    <row r="2571" spans="26:26">
      <c r="Z2571" s="47">
        <v>2579</v>
      </c>
    </row>
    <row r="2572" spans="26:26">
      <c r="Z2572" s="47">
        <v>2580</v>
      </c>
    </row>
    <row r="2573" spans="26:26">
      <c r="Z2573" s="47">
        <v>2581</v>
      </c>
    </row>
    <row r="2574" spans="26:26">
      <c r="Z2574" s="47">
        <v>2582</v>
      </c>
    </row>
    <row r="2575" spans="26:26">
      <c r="Z2575" s="47">
        <v>2583</v>
      </c>
    </row>
    <row r="2576" spans="26:26">
      <c r="Z2576" s="47">
        <v>2584</v>
      </c>
    </row>
    <row r="2577" spans="26:26">
      <c r="Z2577" s="47">
        <v>2585</v>
      </c>
    </row>
    <row r="2578" spans="26:26">
      <c r="Z2578" s="47">
        <v>2586</v>
      </c>
    </row>
    <row r="2579" spans="26:26">
      <c r="Z2579" s="47">
        <v>2587</v>
      </c>
    </row>
    <row r="2580" spans="26:26">
      <c r="Z2580" s="47">
        <v>2588</v>
      </c>
    </row>
    <row r="2581" spans="26:26">
      <c r="Z2581" s="47">
        <v>2589</v>
      </c>
    </row>
    <row r="2582" spans="26:26">
      <c r="Z2582" s="47">
        <v>2590</v>
      </c>
    </row>
    <row r="2583" spans="26:26">
      <c r="Z2583" s="47">
        <v>2591</v>
      </c>
    </row>
    <row r="2584" spans="26:26">
      <c r="Z2584" s="47">
        <v>2592</v>
      </c>
    </row>
    <row r="2585" spans="26:26">
      <c r="Z2585" s="47">
        <v>2593</v>
      </c>
    </row>
    <row r="2586" spans="26:26">
      <c r="Z2586" s="47">
        <v>2594</v>
      </c>
    </row>
    <row r="2587" spans="26:26">
      <c r="Z2587" s="47">
        <v>2595</v>
      </c>
    </row>
    <row r="2588" spans="26:26">
      <c r="Z2588" s="47">
        <v>2596</v>
      </c>
    </row>
    <row r="2589" spans="26:26">
      <c r="Z2589" s="47">
        <v>2597</v>
      </c>
    </row>
    <row r="2590" spans="26:26">
      <c r="Z2590" s="47">
        <v>2598</v>
      </c>
    </row>
    <row r="2591" spans="26:26">
      <c r="Z2591" s="47">
        <v>2599</v>
      </c>
    </row>
    <row r="2592" spans="26:26">
      <c r="Z2592" s="47">
        <v>2600</v>
      </c>
    </row>
    <row r="2593" spans="26:26">
      <c r="Z2593" s="47">
        <v>2601</v>
      </c>
    </row>
    <row r="2594" spans="26:26">
      <c r="Z2594" s="47">
        <v>2602</v>
      </c>
    </row>
    <row r="2595" spans="26:26">
      <c r="Z2595" s="47">
        <v>2603</v>
      </c>
    </row>
    <row r="2596" spans="26:26">
      <c r="Z2596" s="47">
        <v>2604</v>
      </c>
    </row>
    <row r="2597" spans="26:26">
      <c r="Z2597" s="47">
        <v>2605</v>
      </c>
    </row>
    <row r="2598" spans="26:26">
      <c r="Z2598" s="47">
        <v>2606</v>
      </c>
    </row>
    <row r="2599" spans="26:26">
      <c r="Z2599" s="47">
        <v>2607</v>
      </c>
    </row>
    <row r="2600" spans="26:26">
      <c r="Z2600" s="47">
        <v>2608</v>
      </c>
    </row>
    <row r="2601" spans="26:26">
      <c r="Z2601" s="47">
        <v>2609</v>
      </c>
    </row>
    <row r="2602" spans="26:26">
      <c r="Z2602" s="47">
        <v>2610</v>
      </c>
    </row>
    <row r="2603" spans="26:26">
      <c r="Z2603" s="47">
        <v>2611</v>
      </c>
    </row>
    <row r="2604" spans="26:26">
      <c r="Z2604" s="47">
        <v>2612</v>
      </c>
    </row>
    <row r="2605" spans="26:26">
      <c r="Z2605" s="47">
        <v>2613</v>
      </c>
    </row>
    <row r="2606" spans="26:26">
      <c r="Z2606" s="47">
        <v>2614</v>
      </c>
    </row>
    <row r="2607" spans="26:26">
      <c r="Z2607" s="47">
        <v>2615</v>
      </c>
    </row>
    <row r="2608" spans="26:26">
      <c r="Z2608" s="47">
        <v>2616</v>
      </c>
    </row>
    <row r="2609" spans="26:26">
      <c r="Z2609" s="47">
        <v>2617</v>
      </c>
    </row>
    <row r="2610" spans="26:26">
      <c r="Z2610" s="47">
        <v>2618</v>
      </c>
    </row>
    <row r="2611" spans="26:26">
      <c r="Z2611" s="47">
        <v>2619</v>
      </c>
    </row>
    <row r="2612" spans="26:26">
      <c r="Z2612" s="47">
        <v>2620</v>
      </c>
    </row>
    <row r="2613" spans="26:26">
      <c r="Z2613" s="47">
        <v>2621</v>
      </c>
    </row>
    <row r="2614" spans="26:26">
      <c r="Z2614" s="47">
        <v>2622</v>
      </c>
    </row>
    <row r="2615" spans="26:26">
      <c r="Z2615" s="47">
        <v>2623</v>
      </c>
    </row>
    <row r="2616" spans="26:26">
      <c r="Z2616" s="47">
        <v>2624</v>
      </c>
    </row>
    <row r="2617" spans="26:26">
      <c r="Z2617" s="47">
        <v>2625</v>
      </c>
    </row>
    <row r="2618" spans="26:26">
      <c r="Z2618" s="47">
        <v>2626</v>
      </c>
    </row>
    <row r="2619" spans="26:26">
      <c r="Z2619" s="47">
        <v>2627</v>
      </c>
    </row>
    <row r="2620" spans="26:26">
      <c r="Z2620" s="47">
        <v>2628</v>
      </c>
    </row>
    <row r="2621" spans="26:26">
      <c r="Z2621" s="47">
        <v>2629</v>
      </c>
    </row>
    <row r="2622" spans="26:26">
      <c r="Z2622" s="47">
        <v>2630</v>
      </c>
    </row>
    <row r="2623" spans="26:26">
      <c r="Z2623" s="47">
        <v>2631</v>
      </c>
    </row>
    <row r="2624" spans="26:26">
      <c r="Z2624" s="47">
        <v>2632</v>
      </c>
    </row>
    <row r="2625" spans="26:26">
      <c r="Z2625" s="47">
        <v>2633</v>
      </c>
    </row>
    <row r="2626" spans="26:26">
      <c r="Z2626" s="47">
        <v>2634</v>
      </c>
    </row>
    <row r="2627" spans="26:26">
      <c r="Z2627" s="47">
        <v>2635</v>
      </c>
    </row>
    <row r="2628" spans="26:26">
      <c r="Z2628" s="47">
        <v>2636</v>
      </c>
    </row>
    <row r="2629" spans="26:26">
      <c r="Z2629" s="47">
        <v>2637</v>
      </c>
    </row>
    <row r="2630" spans="26:26">
      <c r="Z2630" s="47">
        <v>2638</v>
      </c>
    </row>
    <row r="2631" spans="26:26">
      <c r="Z2631" s="47">
        <v>2639</v>
      </c>
    </row>
    <row r="2632" spans="26:26">
      <c r="Z2632" s="47">
        <v>2640</v>
      </c>
    </row>
    <row r="2633" spans="26:26">
      <c r="Z2633" s="47">
        <v>2641</v>
      </c>
    </row>
    <row r="2634" spans="26:26">
      <c r="Z2634" s="47">
        <v>2642</v>
      </c>
    </row>
    <row r="2635" spans="26:26">
      <c r="Z2635" s="47">
        <v>2643</v>
      </c>
    </row>
    <row r="2636" spans="26:26">
      <c r="Z2636" s="47">
        <v>2644</v>
      </c>
    </row>
    <row r="2637" spans="26:26">
      <c r="Z2637" s="47">
        <v>2645</v>
      </c>
    </row>
    <row r="2638" spans="26:26">
      <c r="Z2638" s="47">
        <v>2646</v>
      </c>
    </row>
    <row r="2639" spans="26:26">
      <c r="Z2639" s="47">
        <v>2647</v>
      </c>
    </row>
    <row r="2640" spans="26:26">
      <c r="Z2640" s="47">
        <v>2648</v>
      </c>
    </row>
    <row r="2641" spans="26:26">
      <c r="Z2641" s="47">
        <v>2649</v>
      </c>
    </row>
    <row r="2642" spans="26:26">
      <c r="Z2642" s="47">
        <v>2650</v>
      </c>
    </row>
    <row r="2643" spans="26:26">
      <c r="Z2643" s="47">
        <v>2651</v>
      </c>
    </row>
    <row r="2644" spans="26:26">
      <c r="Z2644" s="47">
        <v>2652</v>
      </c>
    </row>
    <row r="2645" spans="26:26">
      <c r="Z2645" s="47">
        <v>2653</v>
      </c>
    </row>
    <row r="2646" spans="26:26">
      <c r="Z2646" s="47">
        <v>2654</v>
      </c>
    </row>
    <row r="2647" spans="26:26">
      <c r="Z2647" s="47">
        <v>2655</v>
      </c>
    </row>
    <row r="2648" spans="26:26">
      <c r="Z2648" s="47">
        <v>2656</v>
      </c>
    </row>
    <row r="2649" spans="26:26">
      <c r="Z2649" s="47">
        <v>2657</v>
      </c>
    </row>
    <row r="2650" spans="26:26">
      <c r="Z2650" s="47">
        <v>2658</v>
      </c>
    </row>
    <row r="2651" spans="26:26">
      <c r="Z2651" s="47">
        <v>2659</v>
      </c>
    </row>
    <row r="2652" spans="26:26">
      <c r="Z2652" s="47">
        <v>2660</v>
      </c>
    </row>
    <row r="2653" spans="26:26">
      <c r="Z2653" s="47">
        <v>2661</v>
      </c>
    </row>
    <row r="2654" spans="26:26">
      <c r="Z2654" s="47">
        <v>2662</v>
      </c>
    </row>
    <row r="2655" spans="26:26">
      <c r="Z2655" s="47">
        <v>2663</v>
      </c>
    </row>
    <row r="2656" spans="26:26">
      <c r="Z2656" s="47">
        <v>2664</v>
      </c>
    </row>
    <row r="2657" spans="26:26">
      <c r="Z2657" s="47">
        <v>2665</v>
      </c>
    </row>
    <row r="2658" spans="26:26">
      <c r="Z2658" s="47">
        <v>2666</v>
      </c>
    </row>
    <row r="2659" spans="26:26">
      <c r="Z2659" s="47">
        <v>2667</v>
      </c>
    </row>
    <row r="2660" spans="26:26">
      <c r="Z2660" s="47">
        <v>2668</v>
      </c>
    </row>
    <row r="2661" spans="26:26">
      <c r="Z2661" s="47">
        <v>2669</v>
      </c>
    </row>
    <row r="2662" spans="26:26">
      <c r="Z2662" s="47">
        <v>2670</v>
      </c>
    </row>
    <row r="2663" spans="26:26">
      <c r="Z2663" s="47">
        <v>2671</v>
      </c>
    </row>
    <row r="2664" spans="26:26">
      <c r="Z2664" s="47">
        <v>2672</v>
      </c>
    </row>
    <row r="2665" spans="26:26">
      <c r="Z2665" s="47">
        <v>2673</v>
      </c>
    </row>
    <row r="2666" spans="26:26">
      <c r="Z2666" s="47">
        <v>2674</v>
      </c>
    </row>
    <row r="2667" spans="26:26">
      <c r="Z2667" s="47">
        <v>2675</v>
      </c>
    </row>
    <row r="2668" spans="26:26">
      <c r="Z2668" s="47">
        <v>2676</v>
      </c>
    </row>
    <row r="2669" spans="26:26">
      <c r="Z2669" s="47">
        <v>2677</v>
      </c>
    </row>
    <row r="2670" spans="26:26">
      <c r="Z2670" s="47">
        <v>2678</v>
      </c>
    </row>
    <row r="2671" spans="26:26">
      <c r="Z2671" s="47">
        <v>2679</v>
      </c>
    </row>
    <row r="2672" spans="26:26">
      <c r="Z2672" s="47">
        <v>2680</v>
      </c>
    </row>
    <row r="2673" spans="26:26">
      <c r="Z2673" s="47">
        <v>2681</v>
      </c>
    </row>
    <row r="2674" spans="26:26">
      <c r="Z2674" s="47">
        <v>2682</v>
      </c>
    </row>
    <row r="2675" spans="26:26">
      <c r="Z2675" s="47">
        <v>2683</v>
      </c>
    </row>
    <row r="2676" spans="26:26">
      <c r="Z2676" s="47">
        <v>2684</v>
      </c>
    </row>
    <row r="2677" spans="26:26">
      <c r="Z2677" s="47">
        <v>2685</v>
      </c>
    </row>
    <row r="2678" spans="26:26">
      <c r="Z2678" s="47">
        <v>2686</v>
      </c>
    </row>
    <row r="2679" spans="26:26">
      <c r="Z2679" s="47">
        <v>2687</v>
      </c>
    </row>
    <row r="2680" spans="26:26">
      <c r="Z2680" s="47">
        <v>2688</v>
      </c>
    </row>
    <row r="2681" spans="26:26">
      <c r="Z2681" s="47">
        <v>2689</v>
      </c>
    </row>
    <row r="2682" spans="26:26">
      <c r="Z2682" s="47">
        <v>2690</v>
      </c>
    </row>
    <row r="2683" spans="26:26">
      <c r="Z2683" s="47">
        <v>2691</v>
      </c>
    </row>
    <row r="2684" spans="26:26">
      <c r="Z2684" s="47">
        <v>2692</v>
      </c>
    </row>
    <row r="2685" spans="26:26">
      <c r="Z2685" s="47">
        <v>2693</v>
      </c>
    </row>
    <row r="2686" spans="26:26">
      <c r="Z2686" s="47">
        <v>2694</v>
      </c>
    </row>
    <row r="2687" spans="26:26">
      <c r="Z2687" s="47">
        <v>2695</v>
      </c>
    </row>
    <row r="2688" spans="26:26">
      <c r="Z2688" s="47">
        <v>2696</v>
      </c>
    </row>
    <row r="2689" spans="26:26">
      <c r="Z2689" s="47">
        <v>2697</v>
      </c>
    </row>
    <row r="2690" spans="26:26">
      <c r="Z2690" s="47">
        <v>2698</v>
      </c>
    </row>
    <row r="2691" spans="26:26">
      <c r="Z2691" s="47">
        <v>2699</v>
      </c>
    </row>
    <row r="2692" spans="26:26">
      <c r="Z2692" s="47">
        <v>2700</v>
      </c>
    </row>
    <row r="2693" spans="26:26">
      <c r="Z2693" s="47">
        <v>2701</v>
      </c>
    </row>
    <row r="2694" spans="26:26">
      <c r="Z2694" s="47">
        <v>2702</v>
      </c>
    </row>
    <row r="2695" spans="26:26">
      <c r="Z2695" s="47">
        <v>2703</v>
      </c>
    </row>
    <row r="2696" spans="26:26">
      <c r="Z2696" s="47">
        <v>2704</v>
      </c>
    </row>
    <row r="2697" spans="26:26">
      <c r="Z2697" s="47">
        <v>2705</v>
      </c>
    </row>
    <row r="2698" spans="26:26">
      <c r="Z2698" s="47">
        <v>2706</v>
      </c>
    </row>
    <row r="2699" spans="26:26">
      <c r="Z2699" s="47">
        <v>2707</v>
      </c>
    </row>
    <row r="2700" spans="26:26">
      <c r="Z2700" s="47">
        <v>2708</v>
      </c>
    </row>
    <row r="2701" spans="26:26">
      <c r="Z2701" s="47">
        <v>2709</v>
      </c>
    </row>
    <row r="2702" spans="26:26">
      <c r="Z2702" s="47">
        <v>2710</v>
      </c>
    </row>
    <row r="2703" spans="26:26">
      <c r="Z2703" s="47">
        <v>2711</v>
      </c>
    </row>
    <row r="2704" spans="26:26">
      <c r="Z2704" s="47">
        <v>2712</v>
      </c>
    </row>
    <row r="2705" spans="26:26">
      <c r="Z2705" s="47">
        <v>2713</v>
      </c>
    </row>
    <row r="2706" spans="26:26">
      <c r="Z2706" s="47">
        <v>2714</v>
      </c>
    </row>
    <row r="2707" spans="26:26">
      <c r="Z2707" s="47">
        <v>2715</v>
      </c>
    </row>
    <row r="2708" spans="26:26">
      <c r="Z2708" s="47">
        <v>2716</v>
      </c>
    </row>
    <row r="2709" spans="26:26">
      <c r="Z2709" s="47">
        <v>2717</v>
      </c>
    </row>
    <row r="2710" spans="26:26">
      <c r="Z2710" s="47">
        <v>2718</v>
      </c>
    </row>
    <row r="2711" spans="26:26">
      <c r="Z2711" s="47">
        <v>2719</v>
      </c>
    </row>
    <row r="2712" spans="26:26">
      <c r="Z2712" s="47">
        <v>2720</v>
      </c>
    </row>
    <row r="2713" spans="26:26">
      <c r="Z2713" s="47">
        <v>2721</v>
      </c>
    </row>
    <row r="2714" spans="26:26">
      <c r="Z2714" s="47">
        <v>2722</v>
      </c>
    </row>
    <row r="2715" spans="26:26">
      <c r="Z2715" s="47">
        <v>2723</v>
      </c>
    </row>
    <row r="2716" spans="26:26">
      <c r="Z2716" s="47">
        <v>2724</v>
      </c>
    </row>
    <row r="2717" spans="26:26">
      <c r="Z2717" s="47">
        <v>2725</v>
      </c>
    </row>
    <row r="2718" spans="26:26">
      <c r="Z2718" s="47">
        <v>2726</v>
      </c>
    </row>
    <row r="2719" spans="26:26">
      <c r="Z2719" s="47">
        <v>2727</v>
      </c>
    </row>
    <row r="2720" spans="26:26">
      <c r="Z2720" s="47">
        <v>2728</v>
      </c>
    </row>
    <row r="2721" spans="26:26">
      <c r="Z2721" s="47">
        <v>2729</v>
      </c>
    </row>
    <row r="2722" spans="26:26">
      <c r="Z2722" s="47">
        <v>2730</v>
      </c>
    </row>
    <row r="2723" spans="26:26">
      <c r="Z2723" s="47">
        <v>2731</v>
      </c>
    </row>
    <row r="2724" spans="26:26">
      <c r="Z2724" s="47">
        <v>2732</v>
      </c>
    </row>
    <row r="2725" spans="26:26">
      <c r="Z2725" s="47">
        <v>2733</v>
      </c>
    </row>
    <row r="2726" spans="26:26">
      <c r="Z2726" s="47">
        <v>2734</v>
      </c>
    </row>
    <row r="2727" spans="26:26">
      <c r="Z2727" s="47">
        <v>2735</v>
      </c>
    </row>
    <row r="2728" spans="26:26">
      <c r="Z2728" s="47">
        <v>2736</v>
      </c>
    </row>
    <row r="2729" spans="26:26">
      <c r="Z2729" s="47">
        <v>2737</v>
      </c>
    </row>
    <row r="2730" spans="26:26">
      <c r="Z2730" s="47">
        <v>2738</v>
      </c>
    </row>
    <row r="2731" spans="26:26">
      <c r="Z2731" s="47">
        <v>2739</v>
      </c>
    </row>
    <row r="2732" spans="26:26">
      <c r="Z2732" s="47">
        <v>2740</v>
      </c>
    </row>
    <row r="2733" spans="26:26">
      <c r="Z2733" s="47">
        <v>2741</v>
      </c>
    </row>
    <row r="2734" spans="26:26">
      <c r="Z2734" s="47">
        <v>2742</v>
      </c>
    </row>
    <row r="2735" spans="26:26">
      <c r="Z2735" s="47">
        <v>2743</v>
      </c>
    </row>
    <row r="2736" spans="26:26">
      <c r="Z2736" s="47">
        <v>2744</v>
      </c>
    </row>
    <row r="2737" spans="26:26">
      <c r="Z2737" s="47">
        <v>2745</v>
      </c>
    </row>
    <row r="2738" spans="26:26">
      <c r="Z2738" s="47">
        <v>2746</v>
      </c>
    </row>
    <row r="2739" spans="26:26">
      <c r="Z2739" s="47">
        <v>2747</v>
      </c>
    </row>
    <row r="2740" spans="26:26">
      <c r="Z2740" s="47">
        <v>2748</v>
      </c>
    </row>
    <row r="2741" spans="26:26">
      <c r="Z2741" s="47">
        <v>2749</v>
      </c>
    </row>
    <row r="2742" spans="26:26">
      <c r="Z2742" s="47">
        <v>2750</v>
      </c>
    </row>
    <row r="2743" spans="26:26">
      <c r="Z2743" s="47">
        <v>2751</v>
      </c>
    </row>
    <row r="2744" spans="26:26">
      <c r="Z2744" s="47">
        <v>2752</v>
      </c>
    </row>
    <row r="2745" spans="26:26">
      <c r="Z2745" s="47">
        <v>2753</v>
      </c>
    </row>
    <row r="2746" spans="26:26">
      <c r="Z2746" s="47">
        <v>2754</v>
      </c>
    </row>
    <row r="2747" spans="26:26">
      <c r="Z2747" s="47">
        <v>2755</v>
      </c>
    </row>
    <row r="2748" spans="26:26">
      <c r="Z2748" s="47">
        <v>2756</v>
      </c>
    </row>
    <row r="2749" spans="26:26">
      <c r="Z2749" s="47">
        <v>2757</v>
      </c>
    </row>
    <row r="2750" spans="26:26">
      <c r="Z2750" s="47">
        <v>2758</v>
      </c>
    </row>
    <row r="2751" spans="26:26">
      <c r="Z2751" s="47">
        <v>2759</v>
      </c>
    </row>
    <row r="2752" spans="26:26">
      <c r="Z2752" s="47">
        <v>2760</v>
      </c>
    </row>
    <row r="2753" spans="26:26">
      <c r="Z2753" s="47">
        <v>2761</v>
      </c>
    </row>
    <row r="2754" spans="26:26">
      <c r="Z2754" s="47">
        <v>2762</v>
      </c>
    </row>
    <row r="2755" spans="26:26">
      <c r="Z2755" s="47">
        <v>2763</v>
      </c>
    </row>
    <row r="2756" spans="26:26">
      <c r="Z2756" s="47">
        <v>2764</v>
      </c>
    </row>
    <row r="2757" spans="26:26">
      <c r="Z2757" s="47">
        <v>2765</v>
      </c>
    </row>
    <row r="2758" spans="26:26">
      <c r="Z2758" s="47">
        <v>2766</v>
      </c>
    </row>
    <row r="2759" spans="26:26">
      <c r="Z2759" s="47">
        <v>2767</v>
      </c>
    </row>
    <row r="2760" spans="26:26">
      <c r="Z2760" s="47">
        <v>2768</v>
      </c>
    </row>
    <row r="2761" spans="26:26">
      <c r="Z2761" s="47">
        <v>2769</v>
      </c>
    </row>
    <row r="2762" spans="26:26">
      <c r="Z2762" s="47">
        <v>2770</v>
      </c>
    </row>
    <row r="2763" spans="26:26">
      <c r="Z2763" s="47">
        <v>2771</v>
      </c>
    </row>
    <row r="2764" spans="26:26">
      <c r="Z2764" s="47">
        <v>2772</v>
      </c>
    </row>
    <row r="2765" spans="26:26">
      <c r="Z2765" s="47">
        <v>2773</v>
      </c>
    </row>
    <row r="2766" spans="26:26">
      <c r="Z2766" s="47">
        <v>2774</v>
      </c>
    </row>
    <row r="2767" spans="26:26">
      <c r="Z2767" s="47">
        <v>2775</v>
      </c>
    </row>
    <row r="2768" spans="26:26">
      <c r="Z2768" s="47">
        <v>2776</v>
      </c>
    </row>
    <row r="2769" spans="26:26">
      <c r="Z2769" s="47">
        <v>2777</v>
      </c>
    </row>
    <row r="2770" spans="26:26">
      <c r="Z2770" s="47">
        <v>2778</v>
      </c>
    </row>
    <row r="2771" spans="26:26">
      <c r="Z2771" s="47">
        <v>2779</v>
      </c>
    </row>
    <row r="2772" spans="26:26">
      <c r="Z2772" s="47">
        <v>2780</v>
      </c>
    </row>
    <row r="2773" spans="26:26">
      <c r="Z2773" s="47">
        <v>2781</v>
      </c>
    </row>
    <row r="2774" spans="26:26">
      <c r="Z2774" s="47">
        <v>2782</v>
      </c>
    </row>
    <row r="2775" spans="26:26">
      <c r="Z2775" s="47">
        <v>2783</v>
      </c>
    </row>
    <row r="2776" spans="26:26">
      <c r="Z2776" s="47">
        <v>2784</v>
      </c>
    </row>
    <row r="2777" spans="26:26">
      <c r="Z2777" s="47">
        <v>2785</v>
      </c>
    </row>
    <row r="2778" spans="26:26">
      <c r="Z2778" s="47">
        <v>2786</v>
      </c>
    </row>
    <row r="2779" spans="26:26">
      <c r="Z2779" s="47">
        <v>2787</v>
      </c>
    </row>
    <row r="2780" spans="26:26">
      <c r="Z2780" s="47">
        <v>2788</v>
      </c>
    </row>
    <row r="2781" spans="26:26">
      <c r="Z2781" s="47">
        <v>2789</v>
      </c>
    </row>
    <row r="2782" spans="26:26">
      <c r="Z2782" s="47">
        <v>2790</v>
      </c>
    </row>
    <row r="2783" spans="26:26">
      <c r="Z2783" s="47">
        <v>2791</v>
      </c>
    </row>
    <row r="2784" spans="26:26">
      <c r="Z2784" s="47">
        <v>2792</v>
      </c>
    </row>
    <row r="2785" spans="26:26">
      <c r="Z2785" s="47">
        <v>2793</v>
      </c>
    </row>
    <row r="2786" spans="26:26">
      <c r="Z2786" s="47">
        <v>2794</v>
      </c>
    </row>
    <row r="2787" spans="26:26">
      <c r="Z2787" s="47">
        <v>2795</v>
      </c>
    </row>
    <row r="2788" spans="26:26">
      <c r="Z2788" s="47">
        <v>2796</v>
      </c>
    </row>
    <row r="2789" spans="26:26">
      <c r="Z2789" s="47">
        <v>2797</v>
      </c>
    </row>
    <row r="2790" spans="26:26">
      <c r="Z2790" s="47">
        <v>2798</v>
      </c>
    </row>
    <row r="2791" spans="26:26">
      <c r="Z2791" s="47">
        <v>2799</v>
      </c>
    </row>
    <row r="2792" spans="26:26">
      <c r="Z2792" s="47">
        <v>2800</v>
      </c>
    </row>
    <row r="2793" spans="26:26">
      <c r="Z2793" s="47">
        <v>2801</v>
      </c>
    </row>
    <row r="2794" spans="26:26">
      <c r="Z2794" s="47">
        <v>2802</v>
      </c>
    </row>
    <row r="2795" spans="26:26">
      <c r="Z2795" s="47">
        <v>2803</v>
      </c>
    </row>
    <row r="2796" spans="26:26">
      <c r="Z2796" s="47">
        <v>2804</v>
      </c>
    </row>
    <row r="2797" spans="26:26">
      <c r="Z2797" s="47">
        <v>2805</v>
      </c>
    </row>
    <row r="2798" spans="26:26">
      <c r="Z2798" s="47">
        <v>2806</v>
      </c>
    </row>
    <row r="2799" spans="26:26">
      <c r="Z2799" s="47">
        <v>2807</v>
      </c>
    </row>
    <row r="2800" spans="26:26">
      <c r="Z2800" s="47">
        <v>2808</v>
      </c>
    </row>
    <row r="2801" spans="26:26">
      <c r="Z2801" s="47">
        <v>2809</v>
      </c>
    </row>
    <row r="2802" spans="26:26">
      <c r="Z2802" s="47">
        <v>2810</v>
      </c>
    </row>
    <row r="2803" spans="26:26">
      <c r="Z2803" s="47">
        <v>2811</v>
      </c>
    </row>
    <row r="2804" spans="26:26">
      <c r="Z2804" s="47">
        <v>2812</v>
      </c>
    </row>
    <row r="2805" spans="26:26">
      <c r="Z2805" s="47">
        <v>2813</v>
      </c>
    </row>
    <row r="2806" spans="26:26">
      <c r="Z2806" s="47">
        <v>2814</v>
      </c>
    </row>
    <row r="2807" spans="26:26">
      <c r="Z2807" s="47">
        <v>2815</v>
      </c>
    </row>
    <row r="2808" spans="26:26">
      <c r="Z2808" s="47">
        <v>2816</v>
      </c>
    </row>
    <row r="2809" spans="26:26">
      <c r="Z2809" s="47">
        <v>2817</v>
      </c>
    </row>
    <row r="2810" spans="26:26">
      <c r="Z2810" s="47">
        <v>2818</v>
      </c>
    </row>
    <row r="2811" spans="26:26">
      <c r="Z2811" s="47">
        <v>2819</v>
      </c>
    </row>
    <row r="2812" spans="26:26">
      <c r="Z2812" s="47">
        <v>2820</v>
      </c>
    </row>
    <row r="2813" spans="26:26">
      <c r="Z2813" s="47">
        <v>2821</v>
      </c>
    </row>
    <row r="2814" spans="26:26">
      <c r="Z2814" s="47">
        <v>2822</v>
      </c>
    </row>
    <row r="2815" spans="26:26">
      <c r="Z2815" s="47">
        <v>2823</v>
      </c>
    </row>
    <row r="2816" spans="26:26">
      <c r="Z2816" s="47">
        <v>2824</v>
      </c>
    </row>
    <row r="2817" spans="26:26">
      <c r="Z2817" s="47">
        <v>2825</v>
      </c>
    </row>
    <row r="2818" spans="26:26">
      <c r="Z2818" s="47">
        <v>2826</v>
      </c>
    </row>
    <row r="2819" spans="26:26">
      <c r="Z2819" s="47">
        <v>2827</v>
      </c>
    </row>
    <row r="2820" spans="26:26">
      <c r="Z2820" s="47">
        <v>2828</v>
      </c>
    </row>
    <row r="2821" spans="26:26">
      <c r="Z2821" s="47">
        <v>2829</v>
      </c>
    </row>
    <row r="2822" spans="26:26">
      <c r="Z2822" s="47">
        <v>2830</v>
      </c>
    </row>
    <row r="2823" spans="26:26">
      <c r="Z2823" s="47">
        <v>2831</v>
      </c>
    </row>
    <row r="2824" spans="26:26">
      <c r="Z2824" s="47">
        <v>2832</v>
      </c>
    </row>
    <row r="2825" spans="26:26">
      <c r="Z2825" s="47">
        <v>2833</v>
      </c>
    </row>
    <row r="2826" spans="26:26">
      <c r="Z2826" s="47">
        <v>2834</v>
      </c>
    </row>
    <row r="2827" spans="26:26">
      <c r="Z2827" s="47">
        <v>2835</v>
      </c>
    </row>
    <row r="2828" spans="26:26">
      <c r="Z2828" s="47">
        <v>2836</v>
      </c>
    </row>
    <row r="2829" spans="26:26">
      <c r="Z2829" s="47">
        <v>2837</v>
      </c>
    </row>
    <row r="2830" spans="26:26">
      <c r="Z2830" s="47">
        <v>2838</v>
      </c>
    </row>
    <row r="2831" spans="26:26">
      <c r="Z2831" s="47">
        <v>2839</v>
      </c>
    </row>
    <row r="2832" spans="26:26">
      <c r="Z2832" s="47">
        <v>2840</v>
      </c>
    </row>
    <row r="2833" spans="26:26">
      <c r="Z2833" s="47">
        <v>2841</v>
      </c>
    </row>
    <row r="2834" spans="26:26">
      <c r="Z2834" s="47">
        <v>2842</v>
      </c>
    </row>
    <row r="2835" spans="26:26">
      <c r="Z2835" s="47">
        <v>2843</v>
      </c>
    </row>
    <row r="2836" spans="26:26">
      <c r="Z2836" s="47">
        <v>2844</v>
      </c>
    </row>
    <row r="2837" spans="26:26">
      <c r="Z2837" s="47">
        <v>2845</v>
      </c>
    </row>
    <row r="2838" spans="26:26">
      <c r="Z2838" s="47">
        <v>2846</v>
      </c>
    </row>
    <row r="2839" spans="26:26">
      <c r="Z2839" s="47">
        <v>2847</v>
      </c>
    </row>
    <row r="2840" spans="26:26">
      <c r="Z2840" s="47">
        <v>2848</v>
      </c>
    </row>
    <row r="2841" spans="26:26">
      <c r="Z2841" s="47">
        <v>2849</v>
      </c>
    </row>
    <row r="2842" spans="26:26">
      <c r="Z2842" s="47">
        <v>2850</v>
      </c>
    </row>
    <row r="2843" spans="26:26">
      <c r="Z2843" s="47">
        <v>2851</v>
      </c>
    </row>
    <row r="2844" spans="26:26">
      <c r="Z2844" s="47">
        <v>2852</v>
      </c>
    </row>
    <row r="2845" spans="26:26">
      <c r="Z2845" s="47">
        <v>2853</v>
      </c>
    </row>
    <row r="2846" spans="26:26">
      <c r="Z2846" s="47">
        <v>2854</v>
      </c>
    </row>
    <row r="2847" spans="26:26">
      <c r="Z2847" s="47">
        <v>2855</v>
      </c>
    </row>
    <row r="2848" spans="26:26">
      <c r="Z2848" s="47">
        <v>2856</v>
      </c>
    </row>
    <row r="2849" spans="26:26">
      <c r="Z2849" s="47">
        <v>2857</v>
      </c>
    </row>
    <row r="2850" spans="26:26">
      <c r="Z2850" s="47">
        <v>2858</v>
      </c>
    </row>
    <row r="2851" spans="26:26">
      <c r="Z2851" s="47">
        <v>2859</v>
      </c>
    </row>
    <row r="2852" spans="26:26">
      <c r="Z2852" s="47">
        <v>2860</v>
      </c>
    </row>
    <row r="2853" spans="26:26">
      <c r="Z2853" s="47">
        <v>2861</v>
      </c>
    </row>
    <row r="2854" spans="26:26">
      <c r="Z2854" s="47">
        <v>2862</v>
      </c>
    </row>
    <row r="2855" spans="26:26">
      <c r="Z2855" s="47">
        <v>2863</v>
      </c>
    </row>
    <row r="2856" spans="26:26">
      <c r="Z2856" s="47">
        <v>2864</v>
      </c>
    </row>
    <row r="2857" spans="26:26">
      <c r="Z2857" s="47">
        <v>2865</v>
      </c>
    </row>
    <row r="2858" spans="26:26">
      <c r="Z2858" s="47">
        <v>2866</v>
      </c>
    </row>
    <row r="2859" spans="26:26">
      <c r="Z2859" s="47">
        <v>2867</v>
      </c>
    </row>
    <row r="2860" spans="26:26">
      <c r="Z2860" s="47">
        <v>2868</v>
      </c>
    </row>
    <row r="2861" spans="26:26">
      <c r="Z2861" s="47">
        <v>2869</v>
      </c>
    </row>
    <row r="2862" spans="26:26">
      <c r="Z2862" s="47">
        <v>2870</v>
      </c>
    </row>
    <row r="2863" spans="26:26">
      <c r="Z2863" s="47">
        <v>2871</v>
      </c>
    </row>
    <row r="2864" spans="26:26">
      <c r="Z2864" s="47">
        <v>2872</v>
      </c>
    </row>
    <row r="2865" spans="26:26">
      <c r="Z2865" s="47">
        <v>2873</v>
      </c>
    </row>
    <row r="2866" spans="26:26">
      <c r="Z2866" s="47">
        <v>2874</v>
      </c>
    </row>
    <row r="2867" spans="26:26">
      <c r="Z2867" s="47">
        <v>2875</v>
      </c>
    </row>
    <row r="2868" spans="26:26">
      <c r="Z2868" s="47">
        <v>2876</v>
      </c>
    </row>
    <row r="2869" spans="26:26">
      <c r="Z2869" s="47">
        <v>2877</v>
      </c>
    </row>
    <row r="2870" spans="26:26">
      <c r="Z2870" s="47">
        <v>2878</v>
      </c>
    </row>
    <row r="2871" spans="26:26">
      <c r="Z2871" s="47">
        <v>2879</v>
      </c>
    </row>
    <row r="2872" spans="26:26">
      <c r="Z2872" s="47">
        <v>2880</v>
      </c>
    </row>
    <row r="2873" spans="26:26">
      <c r="Z2873" s="47">
        <v>2881</v>
      </c>
    </row>
    <row r="2874" spans="26:26">
      <c r="Z2874" s="47">
        <v>2882</v>
      </c>
    </row>
    <row r="2875" spans="26:26">
      <c r="Z2875" s="47">
        <v>2883</v>
      </c>
    </row>
    <row r="2876" spans="26:26">
      <c r="Z2876" s="47">
        <v>2884</v>
      </c>
    </row>
    <row r="2877" spans="26:26">
      <c r="Z2877" s="47">
        <v>2885</v>
      </c>
    </row>
    <row r="2878" spans="26:26">
      <c r="Z2878" s="47">
        <v>2886</v>
      </c>
    </row>
    <row r="2879" spans="26:26">
      <c r="Z2879" s="47">
        <v>2887</v>
      </c>
    </row>
    <row r="2880" spans="26:26">
      <c r="Z2880" s="47">
        <v>2888</v>
      </c>
    </row>
    <row r="2881" spans="26:26">
      <c r="Z2881" s="47">
        <v>2889</v>
      </c>
    </row>
    <row r="2882" spans="26:26">
      <c r="Z2882" s="47">
        <v>2890</v>
      </c>
    </row>
    <row r="2883" spans="26:26">
      <c r="Z2883" s="47">
        <v>2891</v>
      </c>
    </row>
    <row r="2884" spans="26:26">
      <c r="Z2884" s="47">
        <v>2892</v>
      </c>
    </row>
    <row r="2885" spans="26:26">
      <c r="Z2885" s="47">
        <v>2893</v>
      </c>
    </row>
    <row r="2886" spans="26:26">
      <c r="Z2886" s="47">
        <v>2894</v>
      </c>
    </row>
    <row r="2887" spans="26:26">
      <c r="Z2887" s="47">
        <v>2895</v>
      </c>
    </row>
    <row r="2888" spans="26:26">
      <c r="Z2888" s="47">
        <v>2896</v>
      </c>
    </row>
    <row r="2889" spans="26:26">
      <c r="Z2889" s="47">
        <v>2897</v>
      </c>
    </row>
    <row r="2890" spans="26:26">
      <c r="Z2890" s="47">
        <v>2898</v>
      </c>
    </row>
    <row r="2891" spans="26:26">
      <c r="Z2891" s="47">
        <v>2899</v>
      </c>
    </row>
    <row r="2892" spans="26:26">
      <c r="Z2892" s="47">
        <v>2900</v>
      </c>
    </row>
    <row r="2893" spans="26:26">
      <c r="Z2893" s="47">
        <v>2901</v>
      </c>
    </row>
    <row r="2894" spans="26:26">
      <c r="Z2894" s="47">
        <v>2902</v>
      </c>
    </row>
    <row r="2895" spans="26:26">
      <c r="Z2895" s="47">
        <v>2903</v>
      </c>
    </row>
    <row r="2896" spans="26:26">
      <c r="Z2896" s="47">
        <v>2904</v>
      </c>
    </row>
    <row r="2897" spans="26:26">
      <c r="Z2897" s="47">
        <v>2905</v>
      </c>
    </row>
    <row r="2898" spans="26:26">
      <c r="Z2898" s="47">
        <v>2906</v>
      </c>
    </row>
    <row r="2899" spans="26:26">
      <c r="Z2899" s="47">
        <v>2907</v>
      </c>
    </row>
    <row r="2900" spans="26:26">
      <c r="Z2900" s="47">
        <v>2908</v>
      </c>
    </row>
    <row r="2901" spans="26:26">
      <c r="Z2901" s="47">
        <v>2909</v>
      </c>
    </row>
    <row r="2902" spans="26:26">
      <c r="Z2902" s="47">
        <v>2910</v>
      </c>
    </row>
    <row r="2903" spans="26:26">
      <c r="Z2903" s="47">
        <v>2911</v>
      </c>
    </row>
    <row r="2904" spans="26:26">
      <c r="Z2904" s="47">
        <v>2912</v>
      </c>
    </row>
    <row r="2905" spans="26:26">
      <c r="Z2905" s="47">
        <v>2913</v>
      </c>
    </row>
    <row r="2906" spans="26:26">
      <c r="Z2906" s="47">
        <v>2914</v>
      </c>
    </row>
    <row r="2907" spans="26:26">
      <c r="Z2907" s="47">
        <v>2915</v>
      </c>
    </row>
    <row r="2908" spans="26:26">
      <c r="Z2908" s="47">
        <v>2916</v>
      </c>
    </row>
    <row r="2909" spans="26:26">
      <c r="Z2909" s="47">
        <v>2917</v>
      </c>
    </row>
    <row r="2910" spans="26:26">
      <c r="Z2910" s="47">
        <v>2918</v>
      </c>
    </row>
    <row r="2911" spans="26:26">
      <c r="Z2911" s="47">
        <v>2919</v>
      </c>
    </row>
    <row r="2912" spans="26:26">
      <c r="Z2912" s="47">
        <v>2920</v>
      </c>
    </row>
    <row r="2913" spans="26:26">
      <c r="Z2913" s="47">
        <v>2921</v>
      </c>
    </row>
    <row r="2914" spans="26:26">
      <c r="Z2914" s="47">
        <v>2922</v>
      </c>
    </row>
    <row r="2915" spans="26:26">
      <c r="Z2915" s="47">
        <v>2923</v>
      </c>
    </row>
    <row r="2916" spans="26:26">
      <c r="Z2916" s="47">
        <v>2924</v>
      </c>
    </row>
    <row r="2917" spans="26:26">
      <c r="Z2917" s="47">
        <v>2925</v>
      </c>
    </row>
    <row r="2918" spans="26:26">
      <c r="Z2918" s="47">
        <v>2926</v>
      </c>
    </row>
    <row r="2919" spans="26:26">
      <c r="Z2919" s="47">
        <v>2927</v>
      </c>
    </row>
    <row r="2920" spans="26:26">
      <c r="Z2920" s="47">
        <v>2928</v>
      </c>
    </row>
    <row r="2921" spans="26:26">
      <c r="Z2921" s="47">
        <v>2929</v>
      </c>
    </row>
    <row r="2922" spans="26:26">
      <c r="Z2922" s="47">
        <v>2930</v>
      </c>
    </row>
    <row r="2923" spans="26:26">
      <c r="Z2923" s="47">
        <v>2931</v>
      </c>
    </row>
    <row r="2924" spans="26:26">
      <c r="Z2924" s="47">
        <v>2932</v>
      </c>
    </row>
    <row r="2925" spans="26:26">
      <c r="Z2925" s="47">
        <v>2933</v>
      </c>
    </row>
    <row r="2926" spans="26:26">
      <c r="Z2926" s="47">
        <v>2934</v>
      </c>
    </row>
    <row r="2927" spans="26:26">
      <c r="Z2927" s="47">
        <v>2935</v>
      </c>
    </row>
    <row r="2928" spans="26:26">
      <c r="Z2928" s="47">
        <v>2936</v>
      </c>
    </row>
    <row r="2929" spans="26:26">
      <c r="Z2929" s="47">
        <v>2937</v>
      </c>
    </row>
    <row r="2930" spans="26:26">
      <c r="Z2930" s="47">
        <v>2938</v>
      </c>
    </row>
    <row r="2931" spans="26:26">
      <c r="Z2931" s="47">
        <v>2939</v>
      </c>
    </row>
    <row r="2932" spans="26:26">
      <c r="Z2932" s="47">
        <v>2940</v>
      </c>
    </row>
    <row r="2933" spans="26:26">
      <c r="Z2933" s="47">
        <v>2941</v>
      </c>
    </row>
    <row r="2934" spans="26:26">
      <c r="Z2934" s="47">
        <v>2942</v>
      </c>
    </row>
    <row r="2935" spans="26:26">
      <c r="Z2935" s="47">
        <v>2943</v>
      </c>
    </row>
    <row r="2936" spans="26:26">
      <c r="Z2936" s="47">
        <v>2944</v>
      </c>
    </row>
    <row r="2937" spans="26:26">
      <c r="Z2937" s="47">
        <v>2945</v>
      </c>
    </row>
    <row r="2938" spans="26:26">
      <c r="Z2938" s="47">
        <v>2946</v>
      </c>
    </row>
    <row r="2939" spans="26:26">
      <c r="Z2939" s="47">
        <v>2947</v>
      </c>
    </row>
    <row r="2940" spans="26:26">
      <c r="Z2940" s="47">
        <v>2948</v>
      </c>
    </row>
    <row r="2941" spans="26:26">
      <c r="Z2941" s="47">
        <v>2949</v>
      </c>
    </row>
    <row r="2942" spans="26:26">
      <c r="Z2942" s="47">
        <v>2950</v>
      </c>
    </row>
    <row r="2943" spans="26:26">
      <c r="Z2943" s="47">
        <v>2951</v>
      </c>
    </row>
    <row r="2944" spans="26:26">
      <c r="Z2944" s="47">
        <v>2952</v>
      </c>
    </row>
    <row r="2945" spans="26:26">
      <c r="Z2945" s="47">
        <v>2953</v>
      </c>
    </row>
    <row r="2946" spans="26:26">
      <c r="Z2946" s="47">
        <v>2954</v>
      </c>
    </row>
    <row r="2947" spans="26:26">
      <c r="Z2947" s="47">
        <v>2955</v>
      </c>
    </row>
    <row r="2948" spans="26:26">
      <c r="Z2948" s="47">
        <v>2956</v>
      </c>
    </row>
    <row r="2949" spans="26:26">
      <c r="Z2949" s="47">
        <v>2957</v>
      </c>
    </row>
    <row r="2950" spans="26:26">
      <c r="Z2950" s="47">
        <v>2958</v>
      </c>
    </row>
    <row r="2951" spans="26:26">
      <c r="Z2951" s="47">
        <v>2959</v>
      </c>
    </row>
    <row r="2952" spans="26:26">
      <c r="Z2952" s="47">
        <v>2960</v>
      </c>
    </row>
    <row r="2953" spans="26:26">
      <c r="Z2953" s="47">
        <v>2961</v>
      </c>
    </row>
    <row r="2954" spans="26:26">
      <c r="Z2954" s="47">
        <v>2962</v>
      </c>
    </row>
    <row r="2955" spans="26:26">
      <c r="Z2955" s="47">
        <v>2963</v>
      </c>
    </row>
    <row r="2956" spans="26:26">
      <c r="Z2956" s="47">
        <v>2964</v>
      </c>
    </row>
    <row r="2957" spans="26:26">
      <c r="Z2957" s="47">
        <v>2965</v>
      </c>
    </row>
    <row r="2958" spans="26:26">
      <c r="Z2958" s="47">
        <v>2966</v>
      </c>
    </row>
    <row r="2959" spans="26:26">
      <c r="Z2959" s="47">
        <v>2967</v>
      </c>
    </row>
    <row r="2960" spans="26:26">
      <c r="Z2960" s="47">
        <v>2968</v>
      </c>
    </row>
    <row r="2961" spans="26:26">
      <c r="Z2961" s="47">
        <v>2969</v>
      </c>
    </row>
    <row r="2962" spans="26:26">
      <c r="Z2962" s="47">
        <v>2970</v>
      </c>
    </row>
    <row r="2963" spans="26:26">
      <c r="Z2963" s="47">
        <v>2971</v>
      </c>
    </row>
    <row r="2964" spans="26:26">
      <c r="Z2964" s="47">
        <v>2972</v>
      </c>
    </row>
    <row r="2965" spans="26:26">
      <c r="Z2965" s="47">
        <v>2973</v>
      </c>
    </row>
    <row r="2966" spans="26:26">
      <c r="Z2966" s="47">
        <v>2974</v>
      </c>
    </row>
    <row r="2967" spans="26:26">
      <c r="Z2967" s="47">
        <v>2975</v>
      </c>
    </row>
    <row r="2968" spans="26:26">
      <c r="Z2968" s="47">
        <v>2976</v>
      </c>
    </row>
    <row r="2969" spans="26:26">
      <c r="Z2969" s="47">
        <v>2977</v>
      </c>
    </row>
    <row r="2970" spans="26:26">
      <c r="Z2970" s="47">
        <v>2978</v>
      </c>
    </row>
    <row r="2971" spans="26:26">
      <c r="Z2971" s="47">
        <v>2979</v>
      </c>
    </row>
    <row r="2972" spans="26:26">
      <c r="Z2972" s="47">
        <v>2980</v>
      </c>
    </row>
    <row r="2973" spans="26:26">
      <c r="Z2973" s="47">
        <v>2981</v>
      </c>
    </row>
    <row r="2974" spans="26:26">
      <c r="Z2974" s="47">
        <v>2982</v>
      </c>
    </row>
    <row r="2975" spans="26:26">
      <c r="Z2975" s="47">
        <v>2983</v>
      </c>
    </row>
    <row r="2976" spans="26:26">
      <c r="Z2976" s="47">
        <v>2984</v>
      </c>
    </row>
    <row r="2977" spans="26:26">
      <c r="Z2977" s="47">
        <v>2985</v>
      </c>
    </row>
    <row r="2978" spans="26:26">
      <c r="Z2978" s="47">
        <v>2986</v>
      </c>
    </row>
    <row r="2979" spans="26:26">
      <c r="Z2979" s="47">
        <v>2987</v>
      </c>
    </row>
    <row r="2980" spans="26:26">
      <c r="Z2980" s="47">
        <v>2988</v>
      </c>
    </row>
    <row r="2981" spans="26:26">
      <c r="Z2981" s="47">
        <v>2989</v>
      </c>
    </row>
    <row r="2982" spans="26:26">
      <c r="Z2982" s="47">
        <v>2990</v>
      </c>
    </row>
    <row r="2983" spans="26:26">
      <c r="Z2983" s="47">
        <v>2991</v>
      </c>
    </row>
    <row r="2984" spans="26:26">
      <c r="Z2984" s="47">
        <v>2992</v>
      </c>
    </row>
    <row r="2985" spans="26:26">
      <c r="Z2985" s="47">
        <v>2993</v>
      </c>
    </row>
    <row r="2986" spans="26:26">
      <c r="Z2986" s="47">
        <v>2994</v>
      </c>
    </row>
    <row r="2987" spans="26:26">
      <c r="Z2987" s="47">
        <v>2995</v>
      </c>
    </row>
    <row r="2988" spans="26:26">
      <c r="Z2988" s="47">
        <v>2996</v>
      </c>
    </row>
    <row r="2989" spans="26:26">
      <c r="Z2989" s="47">
        <v>2997</v>
      </c>
    </row>
    <row r="2990" spans="26:26">
      <c r="Z2990" s="47">
        <v>2998</v>
      </c>
    </row>
    <row r="2991" spans="26:26">
      <c r="Z2991" s="47">
        <v>2999</v>
      </c>
    </row>
    <row r="2992" spans="26:26">
      <c r="Z2992" s="47">
        <v>3000</v>
      </c>
    </row>
    <row r="2993" spans="26:26">
      <c r="Z2993" s="47">
        <v>3001</v>
      </c>
    </row>
    <row r="2994" spans="26:26">
      <c r="Z2994" s="47">
        <v>3002</v>
      </c>
    </row>
    <row r="2995" spans="26:26">
      <c r="Z2995" s="47">
        <v>3003</v>
      </c>
    </row>
    <row r="2996" spans="26:26">
      <c r="Z2996" s="47">
        <v>3004</v>
      </c>
    </row>
    <row r="2997" spans="26:26">
      <c r="Z2997" s="47">
        <v>3005</v>
      </c>
    </row>
    <row r="2998" spans="26:26">
      <c r="Z2998" s="47">
        <v>3006</v>
      </c>
    </row>
    <row r="2999" spans="26:26">
      <c r="Z2999" s="47">
        <v>3007</v>
      </c>
    </row>
    <row r="3000" spans="26:26">
      <c r="Z3000" s="47">
        <v>3008</v>
      </c>
    </row>
    <row r="3001" spans="26:26">
      <c r="Z3001" s="47">
        <v>3009</v>
      </c>
    </row>
    <row r="3002" spans="26:26">
      <c r="Z3002" s="47">
        <v>3010</v>
      </c>
    </row>
    <row r="3003" spans="26:26">
      <c r="Z3003" s="47">
        <v>3011</v>
      </c>
    </row>
    <row r="3004" spans="26:26">
      <c r="Z3004" s="47">
        <v>3012</v>
      </c>
    </row>
    <row r="3005" spans="26:26">
      <c r="Z3005" s="47">
        <v>3013</v>
      </c>
    </row>
    <row r="3006" spans="26:26">
      <c r="Z3006" s="47">
        <v>3014</v>
      </c>
    </row>
    <row r="3007" spans="26:26">
      <c r="Z3007" s="47">
        <v>3015</v>
      </c>
    </row>
    <row r="3008" spans="26:26">
      <c r="Z3008" s="47">
        <v>3016</v>
      </c>
    </row>
    <row r="3009" spans="26:26">
      <c r="Z3009" s="47">
        <v>3017</v>
      </c>
    </row>
    <row r="3010" spans="26:26">
      <c r="Z3010" s="47">
        <v>3018</v>
      </c>
    </row>
    <row r="3011" spans="26:26">
      <c r="Z3011" s="47">
        <v>3019</v>
      </c>
    </row>
    <row r="3012" spans="26:26">
      <c r="Z3012" s="47">
        <v>3020</v>
      </c>
    </row>
    <row r="3013" spans="26:26">
      <c r="Z3013" s="47">
        <v>3021</v>
      </c>
    </row>
    <row r="3014" spans="26:26">
      <c r="Z3014" s="47">
        <v>3022</v>
      </c>
    </row>
    <row r="3015" spans="26:26">
      <c r="Z3015" s="47">
        <v>3023</v>
      </c>
    </row>
    <row r="3016" spans="26:26">
      <c r="Z3016" s="47">
        <v>3024</v>
      </c>
    </row>
    <row r="3017" spans="26:26">
      <c r="Z3017" s="47">
        <v>3025</v>
      </c>
    </row>
    <row r="3018" spans="26:26">
      <c r="Z3018" s="47">
        <v>3026</v>
      </c>
    </row>
    <row r="3019" spans="26:26">
      <c r="Z3019" s="47">
        <v>3027</v>
      </c>
    </row>
    <row r="3020" spans="26:26">
      <c r="Z3020" s="47">
        <v>3028</v>
      </c>
    </row>
    <row r="3021" spans="26:26">
      <c r="Z3021" s="47">
        <v>3029</v>
      </c>
    </row>
    <row r="3022" spans="26:26">
      <c r="Z3022" s="47">
        <v>3030</v>
      </c>
    </row>
    <row r="3023" spans="26:26">
      <c r="Z3023" s="47">
        <v>3031</v>
      </c>
    </row>
    <row r="3024" spans="26:26">
      <c r="Z3024" s="47">
        <v>3032</v>
      </c>
    </row>
    <row r="3025" spans="26:26">
      <c r="Z3025" s="47">
        <v>3033</v>
      </c>
    </row>
    <row r="3026" spans="26:26">
      <c r="Z3026" s="47">
        <v>3034</v>
      </c>
    </row>
    <row r="3027" spans="26:26">
      <c r="Z3027" s="47">
        <v>3035</v>
      </c>
    </row>
    <row r="3028" spans="26:26">
      <c r="Z3028" s="47">
        <v>3036</v>
      </c>
    </row>
    <row r="3029" spans="26:26">
      <c r="Z3029" s="47">
        <v>3037</v>
      </c>
    </row>
    <row r="3030" spans="26:26">
      <c r="Z3030" s="47">
        <v>3038</v>
      </c>
    </row>
    <row r="3031" spans="26:26">
      <c r="Z3031" s="47">
        <v>3039</v>
      </c>
    </row>
    <row r="3032" spans="26:26">
      <c r="Z3032" s="47">
        <v>3040</v>
      </c>
    </row>
    <row r="3033" spans="26:26">
      <c r="Z3033" s="47">
        <v>3041</v>
      </c>
    </row>
    <row r="3034" spans="26:26">
      <c r="Z3034" s="47">
        <v>3042</v>
      </c>
    </row>
    <row r="3035" spans="26:26">
      <c r="Z3035" s="47">
        <v>3043</v>
      </c>
    </row>
    <row r="3036" spans="26:26">
      <c r="Z3036" s="47">
        <v>3044</v>
      </c>
    </row>
    <row r="3037" spans="26:26">
      <c r="Z3037" s="47">
        <v>3045</v>
      </c>
    </row>
    <row r="3038" spans="26:26">
      <c r="Z3038" s="47">
        <v>3046</v>
      </c>
    </row>
    <row r="3039" spans="26:26">
      <c r="Z3039" s="47">
        <v>3047</v>
      </c>
    </row>
    <row r="3040" spans="26:26">
      <c r="Z3040" s="47">
        <v>3048</v>
      </c>
    </row>
    <row r="3041" spans="26:26">
      <c r="Z3041" s="47">
        <v>3049</v>
      </c>
    </row>
    <row r="3042" spans="26:26">
      <c r="Z3042" s="47">
        <v>3050</v>
      </c>
    </row>
    <row r="3043" spans="26:26">
      <c r="Z3043" s="47">
        <v>3051</v>
      </c>
    </row>
    <row r="3044" spans="26:26">
      <c r="Z3044" s="47">
        <v>3052</v>
      </c>
    </row>
    <row r="3045" spans="26:26">
      <c r="Z3045" s="47">
        <v>3053</v>
      </c>
    </row>
    <row r="3046" spans="26:26">
      <c r="Z3046" s="47">
        <v>3054</v>
      </c>
    </row>
    <row r="3047" spans="26:26">
      <c r="Z3047" s="47">
        <v>3055</v>
      </c>
    </row>
    <row r="3048" spans="26:26">
      <c r="Z3048" s="47">
        <v>3056</v>
      </c>
    </row>
    <row r="3049" spans="26:26">
      <c r="Z3049" s="47">
        <v>3057</v>
      </c>
    </row>
    <row r="3050" spans="26:26">
      <c r="Z3050" s="47">
        <v>3058</v>
      </c>
    </row>
    <row r="3051" spans="26:26">
      <c r="Z3051" s="47">
        <v>3059</v>
      </c>
    </row>
    <row r="3052" spans="26:26">
      <c r="Z3052" s="47">
        <v>3060</v>
      </c>
    </row>
    <row r="3053" spans="26:26">
      <c r="Z3053" s="47">
        <v>3061</v>
      </c>
    </row>
    <row r="3054" spans="26:26">
      <c r="Z3054" s="47">
        <v>3062</v>
      </c>
    </row>
    <row r="3055" spans="26:26">
      <c r="Z3055" s="47">
        <v>3063</v>
      </c>
    </row>
    <row r="3056" spans="26:26">
      <c r="Z3056" s="47">
        <v>3064</v>
      </c>
    </row>
    <row r="3057" spans="26:26">
      <c r="Z3057" s="47">
        <v>3065</v>
      </c>
    </row>
    <row r="3058" spans="26:26">
      <c r="Z3058" s="47">
        <v>3066</v>
      </c>
    </row>
    <row r="3059" spans="26:26">
      <c r="Z3059" s="47">
        <v>3067</v>
      </c>
    </row>
    <row r="3060" spans="26:26">
      <c r="Z3060" s="47">
        <v>3068</v>
      </c>
    </row>
    <row r="3061" spans="26:26">
      <c r="Z3061" s="47">
        <v>3069</v>
      </c>
    </row>
    <row r="3062" spans="26:26">
      <c r="Z3062" s="47">
        <v>3070</v>
      </c>
    </row>
    <row r="3063" spans="26:26">
      <c r="Z3063" s="47">
        <v>3071</v>
      </c>
    </row>
    <row r="3064" spans="26:26">
      <c r="Z3064" s="47">
        <v>3072</v>
      </c>
    </row>
    <row r="3065" spans="26:26">
      <c r="Z3065" s="47">
        <v>3073</v>
      </c>
    </row>
    <row r="3066" spans="26:26">
      <c r="Z3066" s="47">
        <v>3074</v>
      </c>
    </row>
    <row r="3067" spans="26:26">
      <c r="Z3067" s="47">
        <v>3075</v>
      </c>
    </row>
    <row r="3068" spans="26:26">
      <c r="Z3068" s="47">
        <v>3076</v>
      </c>
    </row>
    <row r="3069" spans="26:26">
      <c r="Z3069" s="47">
        <v>3077</v>
      </c>
    </row>
    <row r="3070" spans="26:26">
      <c r="Z3070" s="47">
        <v>3078</v>
      </c>
    </row>
    <row r="3071" spans="26:26">
      <c r="Z3071" s="47">
        <v>3079</v>
      </c>
    </row>
    <row r="3072" spans="26:26">
      <c r="Z3072" s="47">
        <v>3080</v>
      </c>
    </row>
    <row r="3073" spans="26:26">
      <c r="Z3073" s="47">
        <v>3081</v>
      </c>
    </row>
    <row r="3074" spans="26:26">
      <c r="Z3074" s="47">
        <v>3082</v>
      </c>
    </row>
    <row r="3075" spans="26:26">
      <c r="Z3075" s="47">
        <v>3083</v>
      </c>
    </row>
    <row r="3076" spans="26:26">
      <c r="Z3076" s="47">
        <v>3084</v>
      </c>
    </row>
    <row r="3077" spans="26:26">
      <c r="Z3077" s="47">
        <v>3085</v>
      </c>
    </row>
    <row r="3078" spans="26:26">
      <c r="Z3078" s="47">
        <v>3086</v>
      </c>
    </row>
    <row r="3079" spans="26:26">
      <c r="Z3079" s="47">
        <v>3087</v>
      </c>
    </row>
    <row r="3080" spans="26:26">
      <c r="Z3080" s="47">
        <v>3088</v>
      </c>
    </row>
    <row r="3081" spans="26:26">
      <c r="Z3081" s="47">
        <v>3089</v>
      </c>
    </row>
    <row r="3082" spans="26:26">
      <c r="Z3082" s="47">
        <v>3090</v>
      </c>
    </row>
    <row r="3083" spans="26:26">
      <c r="Z3083" s="47">
        <v>3091</v>
      </c>
    </row>
    <row r="3084" spans="26:26">
      <c r="Z3084" s="47">
        <v>3092</v>
      </c>
    </row>
    <row r="3085" spans="26:26">
      <c r="Z3085" s="47">
        <v>3093</v>
      </c>
    </row>
    <row r="3086" spans="26:26">
      <c r="Z3086" s="47">
        <v>3094</v>
      </c>
    </row>
    <row r="3087" spans="26:26">
      <c r="Z3087" s="47">
        <v>3095</v>
      </c>
    </row>
    <row r="3088" spans="26:26">
      <c r="Z3088" s="47">
        <v>3096</v>
      </c>
    </row>
    <row r="3089" spans="26:26">
      <c r="Z3089" s="47">
        <v>3097</v>
      </c>
    </row>
    <row r="3090" spans="26:26">
      <c r="Z3090" s="47">
        <v>3098</v>
      </c>
    </row>
    <row r="3091" spans="26:26">
      <c r="Z3091" s="47">
        <v>3099</v>
      </c>
    </row>
    <row r="3092" spans="26:26">
      <c r="Z3092" s="47">
        <v>3100</v>
      </c>
    </row>
    <row r="3093" spans="26:26">
      <c r="Z3093" s="47">
        <v>3101</v>
      </c>
    </row>
    <row r="3094" spans="26:26">
      <c r="Z3094" s="47">
        <v>3102</v>
      </c>
    </row>
    <row r="3095" spans="26:26">
      <c r="Z3095" s="47">
        <v>3103</v>
      </c>
    </row>
    <row r="3096" spans="26:26">
      <c r="Z3096" s="47">
        <v>3104</v>
      </c>
    </row>
    <row r="3097" spans="26:26">
      <c r="Z3097" s="47">
        <v>3105</v>
      </c>
    </row>
    <row r="3098" spans="26:26">
      <c r="Z3098" s="47">
        <v>3106</v>
      </c>
    </row>
    <row r="3099" spans="26:26">
      <c r="Z3099" s="47">
        <v>3107</v>
      </c>
    </row>
    <row r="3100" spans="26:26">
      <c r="Z3100" s="47">
        <v>3108</v>
      </c>
    </row>
    <row r="3101" spans="26:26">
      <c r="Z3101" s="47">
        <v>3109</v>
      </c>
    </row>
    <row r="3102" spans="26:26">
      <c r="Z3102" s="47">
        <v>3110</v>
      </c>
    </row>
    <row r="3103" spans="26:26">
      <c r="Z3103" s="47">
        <v>3111</v>
      </c>
    </row>
    <row r="3104" spans="26:26">
      <c r="Z3104" s="47">
        <v>3112</v>
      </c>
    </row>
    <row r="3105" spans="26:26">
      <c r="Z3105" s="47">
        <v>3113</v>
      </c>
    </row>
    <row r="3106" spans="26:26">
      <c r="Z3106" s="47">
        <v>3114</v>
      </c>
    </row>
    <row r="3107" spans="26:26">
      <c r="Z3107" s="47">
        <v>3115</v>
      </c>
    </row>
    <row r="3108" spans="26:26">
      <c r="Z3108" s="47">
        <v>3116</v>
      </c>
    </row>
    <row r="3109" spans="26:26">
      <c r="Z3109" s="47">
        <v>3117</v>
      </c>
    </row>
    <row r="3110" spans="26:26">
      <c r="Z3110" s="47">
        <v>3118</v>
      </c>
    </row>
    <row r="3111" spans="26:26">
      <c r="Z3111" s="47">
        <v>3119</v>
      </c>
    </row>
    <row r="3112" spans="26:26">
      <c r="Z3112" s="47">
        <v>3120</v>
      </c>
    </row>
    <row r="3113" spans="26:26">
      <c r="Z3113" s="47">
        <v>3121</v>
      </c>
    </row>
    <row r="3114" spans="26:26">
      <c r="Z3114" s="47">
        <v>3122</v>
      </c>
    </row>
    <row r="3115" spans="26:26">
      <c r="Z3115" s="47">
        <v>3123</v>
      </c>
    </row>
    <row r="3116" spans="26:26">
      <c r="Z3116" s="47">
        <v>3124</v>
      </c>
    </row>
    <row r="3117" spans="26:26">
      <c r="Z3117" s="47">
        <v>3125</v>
      </c>
    </row>
    <row r="3118" spans="26:26">
      <c r="Z3118" s="47">
        <v>3126</v>
      </c>
    </row>
    <row r="3119" spans="26:26">
      <c r="Z3119" s="47">
        <v>3127</v>
      </c>
    </row>
    <row r="3120" spans="26:26">
      <c r="Z3120" s="47">
        <v>3128</v>
      </c>
    </row>
    <row r="3121" spans="26:26">
      <c r="Z3121" s="47">
        <v>3129</v>
      </c>
    </row>
    <row r="3122" spans="26:26">
      <c r="Z3122" s="47">
        <v>3130</v>
      </c>
    </row>
    <row r="3123" spans="26:26">
      <c r="Z3123" s="47">
        <v>3131</v>
      </c>
    </row>
    <row r="3124" spans="26:26">
      <c r="Z3124" s="47">
        <v>3132</v>
      </c>
    </row>
    <row r="3125" spans="26:26">
      <c r="Z3125" s="47">
        <v>3133</v>
      </c>
    </row>
    <row r="3126" spans="26:26">
      <c r="Z3126" s="47">
        <v>3134</v>
      </c>
    </row>
    <row r="3127" spans="26:26">
      <c r="Z3127" s="47">
        <v>3135</v>
      </c>
    </row>
    <row r="3128" spans="26:26">
      <c r="Z3128" s="47">
        <v>3136</v>
      </c>
    </row>
    <row r="3129" spans="26:26">
      <c r="Z3129" s="47">
        <v>3137</v>
      </c>
    </row>
    <row r="3130" spans="26:26">
      <c r="Z3130" s="47">
        <v>3138</v>
      </c>
    </row>
    <row r="3131" spans="26:26">
      <c r="Z3131" s="47">
        <v>3139</v>
      </c>
    </row>
    <row r="3132" spans="26:26">
      <c r="Z3132" s="47">
        <v>3140</v>
      </c>
    </row>
    <row r="3133" spans="26:26">
      <c r="Z3133" s="47">
        <v>3141</v>
      </c>
    </row>
    <row r="3134" spans="26:26">
      <c r="Z3134" s="47">
        <v>3142</v>
      </c>
    </row>
    <row r="3135" spans="26:26">
      <c r="Z3135" s="47">
        <v>3143</v>
      </c>
    </row>
    <row r="3136" spans="26:26">
      <c r="Z3136" s="47">
        <v>3144</v>
      </c>
    </row>
    <row r="3137" spans="26:26">
      <c r="Z3137" s="47">
        <v>3145</v>
      </c>
    </row>
    <row r="3138" spans="26:26">
      <c r="Z3138" s="47">
        <v>3146</v>
      </c>
    </row>
    <row r="3139" spans="26:26">
      <c r="Z3139" s="47">
        <v>3147</v>
      </c>
    </row>
    <row r="3140" spans="26:26">
      <c r="Z3140" s="47">
        <v>3148</v>
      </c>
    </row>
    <row r="3141" spans="26:26">
      <c r="Z3141" s="47">
        <v>3149</v>
      </c>
    </row>
    <row r="3142" spans="26:26">
      <c r="Z3142" s="47">
        <v>3150</v>
      </c>
    </row>
    <row r="3143" spans="26:26">
      <c r="Z3143" s="47">
        <v>3151</v>
      </c>
    </row>
    <row r="3144" spans="26:26">
      <c r="Z3144" s="47">
        <v>3152</v>
      </c>
    </row>
    <row r="3145" spans="26:26">
      <c r="Z3145" s="47">
        <v>3153</v>
      </c>
    </row>
    <row r="3146" spans="26:26">
      <c r="Z3146" s="47">
        <v>3154</v>
      </c>
    </row>
    <row r="3147" spans="26:26">
      <c r="Z3147" s="47">
        <v>3155</v>
      </c>
    </row>
    <row r="3148" spans="26:26">
      <c r="Z3148" s="47">
        <v>3156</v>
      </c>
    </row>
    <row r="3149" spans="26:26">
      <c r="Z3149" s="47">
        <v>3157</v>
      </c>
    </row>
    <row r="3150" spans="26:26">
      <c r="Z3150" s="47">
        <v>3158</v>
      </c>
    </row>
    <row r="3151" spans="26:26">
      <c r="Z3151" s="47">
        <v>3159</v>
      </c>
    </row>
    <row r="3152" spans="26:26">
      <c r="Z3152" s="47">
        <v>3160</v>
      </c>
    </row>
    <row r="3153" spans="26:26">
      <c r="Z3153" s="47">
        <v>3161</v>
      </c>
    </row>
    <row r="3154" spans="26:26">
      <c r="Z3154" s="47">
        <v>3162</v>
      </c>
    </row>
    <row r="3155" spans="26:26">
      <c r="Z3155" s="47">
        <v>3163</v>
      </c>
    </row>
    <row r="3156" spans="26:26">
      <c r="Z3156" s="47">
        <v>3164</v>
      </c>
    </row>
    <row r="3157" spans="26:26">
      <c r="Z3157" s="47">
        <v>3165</v>
      </c>
    </row>
    <row r="3158" spans="26:26">
      <c r="Z3158" s="47">
        <v>3166</v>
      </c>
    </row>
    <row r="3159" spans="26:26">
      <c r="Z3159" s="47">
        <v>3167</v>
      </c>
    </row>
    <row r="3160" spans="26:26">
      <c r="Z3160" s="47">
        <v>3168</v>
      </c>
    </row>
    <row r="3161" spans="26:26">
      <c r="Z3161" s="47">
        <v>3169</v>
      </c>
    </row>
    <row r="3162" spans="26:26">
      <c r="Z3162" s="47">
        <v>3170</v>
      </c>
    </row>
    <row r="3163" spans="26:26">
      <c r="Z3163" s="47">
        <v>3171</v>
      </c>
    </row>
    <row r="3164" spans="26:26">
      <c r="Z3164" s="47">
        <v>3172</v>
      </c>
    </row>
    <row r="3165" spans="26:26">
      <c r="Z3165" s="47">
        <v>3173</v>
      </c>
    </row>
    <row r="3166" spans="26:26">
      <c r="Z3166" s="47">
        <v>3174</v>
      </c>
    </row>
    <row r="3167" spans="26:26">
      <c r="Z3167" s="47">
        <v>3175</v>
      </c>
    </row>
    <row r="3168" spans="26:26">
      <c r="Z3168" s="47">
        <v>3176</v>
      </c>
    </row>
    <row r="3169" spans="26:26">
      <c r="Z3169" s="47">
        <v>3177</v>
      </c>
    </row>
    <row r="3170" spans="26:26">
      <c r="Z3170" s="47">
        <v>3178</v>
      </c>
    </row>
    <row r="3171" spans="26:26">
      <c r="Z3171" s="47">
        <v>3179</v>
      </c>
    </row>
    <row r="3172" spans="26:26">
      <c r="Z3172" s="47">
        <v>3180</v>
      </c>
    </row>
    <row r="3173" spans="26:26">
      <c r="Z3173" s="47">
        <v>3181</v>
      </c>
    </row>
    <row r="3174" spans="26:26">
      <c r="Z3174" s="47">
        <v>3182</v>
      </c>
    </row>
    <row r="3175" spans="26:26">
      <c r="Z3175" s="47">
        <v>3183</v>
      </c>
    </row>
    <row r="3176" spans="26:26">
      <c r="Z3176" s="47">
        <v>3184</v>
      </c>
    </row>
    <row r="3177" spans="26:26">
      <c r="Z3177" s="47">
        <v>3185</v>
      </c>
    </row>
    <row r="3178" spans="26:26">
      <c r="Z3178" s="47">
        <v>3186</v>
      </c>
    </row>
    <row r="3179" spans="26:26">
      <c r="Z3179" s="47">
        <v>3187</v>
      </c>
    </row>
    <row r="3180" spans="26:26">
      <c r="Z3180" s="47">
        <v>3188</v>
      </c>
    </row>
    <row r="3181" spans="26:26">
      <c r="Z3181" s="47">
        <v>3189</v>
      </c>
    </row>
    <row r="3182" spans="26:26">
      <c r="Z3182" s="47">
        <v>3190</v>
      </c>
    </row>
    <row r="3183" spans="26:26">
      <c r="Z3183" s="47">
        <v>3191</v>
      </c>
    </row>
    <row r="3184" spans="26:26">
      <c r="Z3184" s="47">
        <v>3192</v>
      </c>
    </row>
    <row r="3185" spans="26:26">
      <c r="Z3185" s="47">
        <v>3193</v>
      </c>
    </row>
    <row r="3186" spans="26:26">
      <c r="Z3186" s="47">
        <v>3194</v>
      </c>
    </row>
    <row r="3187" spans="26:26">
      <c r="Z3187" s="47">
        <v>3195</v>
      </c>
    </row>
    <row r="3188" spans="26:26">
      <c r="Z3188" s="47">
        <v>3196</v>
      </c>
    </row>
    <row r="3189" spans="26:26">
      <c r="Z3189" s="47">
        <v>3197</v>
      </c>
    </row>
    <row r="3190" spans="26:26">
      <c r="Z3190" s="47">
        <v>3198</v>
      </c>
    </row>
    <row r="3191" spans="26:26">
      <c r="Z3191" s="47">
        <v>3199</v>
      </c>
    </row>
    <row r="3192" spans="26:26">
      <c r="Z3192" s="47">
        <v>3200</v>
      </c>
    </row>
    <row r="3193" spans="26:26">
      <c r="Z3193" s="47">
        <v>3201</v>
      </c>
    </row>
    <row r="3194" spans="26:26">
      <c r="Z3194" s="47">
        <v>3202</v>
      </c>
    </row>
    <row r="3195" spans="26:26">
      <c r="Z3195" s="47">
        <v>3203</v>
      </c>
    </row>
    <row r="3196" spans="26:26">
      <c r="Z3196" s="47">
        <v>3204</v>
      </c>
    </row>
    <row r="3197" spans="26:26">
      <c r="Z3197" s="47">
        <v>3205</v>
      </c>
    </row>
    <row r="3198" spans="26:26">
      <c r="Z3198" s="47">
        <v>3206</v>
      </c>
    </row>
    <row r="3199" spans="26:26">
      <c r="Z3199" s="47">
        <v>3207</v>
      </c>
    </row>
    <row r="3200" spans="26:26">
      <c r="Z3200" s="47">
        <v>3208</v>
      </c>
    </row>
    <row r="3201" spans="26:26">
      <c r="Z3201" s="47">
        <v>3209</v>
      </c>
    </row>
    <row r="3202" spans="26:26">
      <c r="Z3202" s="47">
        <v>3210</v>
      </c>
    </row>
    <row r="3203" spans="26:26">
      <c r="Z3203" s="47">
        <v>3211</v>
      </c>
    </row>
    <row r="3204" spans="26:26">
      <c r="Z3204" s="47">
        <v>3212</v>
      </c>
    </row>
    <row r="3205" spans="26:26">
      <c r="Z3205" s="47">
        <v>3213</v>
      </c>
    </row>
    <row r="3206" spans="26:26">
      <c r="Z3206" s="47">
        <v>3214</v>
      </c>
    </row>
    <row r="3207" spans="26:26">
      <c r="Z3207" s="47">
        <v>3215</v>
      </c>
    </row>
    <row r="3208" spans="26:26">
      <c r="Z3208" s="47">
        <v>3216</v>
      </c>
    </row>
    <row r="3209" spans="26:26">
      <c r="Z3209" s="47">
        <v>3217</v>
      </c>
    </row>
    <row r="3210" spans="26:26">
      <c r="Z3210" s="47">
        <v>3218</v>
      </c>
    </row>
    <row r="3211" spans="26:26">
      <c r="Z3211" s="47">
        <v>3219</v>
      </c>
    </row>
    <row r="3212" spans="26:26">
      <c r="Z3212" s="47">
        <v>3220</v>
      </c>
    </row>
    <row r="3213" spans="26:26">
      <c r="Z3213" s="47">
        <v>3221</v>
      </c>
    </row>
    <row r="3214" spans="26:26">
      <c r="Z3214" s="47">
        <v>3222</v>
      </c>
    </row>
    <row r="3215" spans="26:26">
      <c r="Z3215" s="47">
        <v>3223</v>
      </c>
    </row>
    <row r="3216" spans="26:26">
      <c r="Z3216" s="47">
        <v>3224</v>
      </c>
    </row>
    <row r="3217" spans="26:26">
      <c r="Z3217" s="47">
        <v>3225</v>
      </c>
    </row>
    <row r="3218" spans="26:26">
      <c r="Z3218" s="47">
        <v>3226</v>
      </c>
    </row>
    <row r="3219" spans="26:26">
      <c r="Z3219" s="47">
        <v>3227</v>
      </c>
    </row>
    <row r="3220" spans="26:26">
      <c r="Z3220" s="47">
        <v>3228</v>
      </c>
    </row>
    <row r="3221" spans="26:26">
      <c r="Z3221" s="47">
        <v>3229</v>
      </c>
    </row>
    <row r="3222" spans="26:26">
      <c r="Z3222" s="47">
        <v>3230</v>
      </c>
    </row>
    <row r="3223" spans="26:26">
      <c r="Z3223" s="47">
        <v>3231</v>
      </c>
    </row>
    <row r="3224" spans="26:26">
      <c r="Z3224" s="47">
        <v>3232</v>
      </c>
    </row>
    <row r="3225" spans="26:26">
      <c r="Z3225" s="47">
        <v>3233</v>
      </c>
    </row>
    <row r="3226" spans="26:26">
      <c r="Z3226" s="47">
        <v>3234</v>
      </c>
    </row>
    <row r="3227" spans="26:26">
      <c r="Z3227" s="47">
        <v>3235</v>
      </c>
    </row>
    <row r="3228" spans="26:26">
      <c r="Z3228" s="47">
        <v>3236</v>
      </c>
    </row>
    <row r="3229" spans="26:26">
      <c r="Z3229" s="47">
        <v>3237</v>
      </c>
    </row>
    <row r="3230" spans="26:26">
      <c r="Z3230" s="47">
        <v>3238</v>
      </c>
    </row>
    <row r="3231" spans="26:26">
      <c r="Z3231" s="47">
        <v>3239</v>
      </c>
    </row>
    <row r="3232" spans="26:26">
      <c r="Z3232" s="47">
        <v>3240</v>
      </c>
    </row>
    <row r="3233" spans="26:26">
      <c r="Z3233" s="47">
        <v>3241</v>
      </c>
    </row>
    <row r="3234" spans="26:26">
      <c r="Z3234" s="47">
        <v>3242</v>
      </c>
    </row>
    <row r="3235" spans="26:26">
      <c r="Z3235" s="47">
        <v>3243</v>
      </c>
    </row>
    <row r="3236" spans="26:26">
      <c r="Z3236" s="47">
        <v>3244</v>
      </c>
    </row>
    <row r="3237" spans="26:26">
      <c r="Z3237" s="47">
        <v>3245</v>
      </c>
    </row>
    <row r="3238" spans="26:26">
      <c r="Z3238" s="47">
        <v>3246</v>
      </c>
    </row>
    <row r="3239" spans="26:26">
      <c r="Z3239" s="47">
        <v>3247</v>
      </c>
    </row>
    <row r="3240" spans="26:26">
      <c r="Z3240" s="47">
        <v>3248</v>
      </c>
    </row>
    <row r="3241" spans="26:26">
      <c r="Z3241" s="47">
        <v>3249</v>
      </c>
    </row>
    <row r="3242" spans="26:26">
      <c r="Z3242" s="47">
        <v>3250</v>
      </c>
    </row>
    <row r="3243" spans="26:26">
      <c r="Z3243" s="47">
        <v>3251</v>
      </c>
    </row>
    <row r="3244" spans="26:26">
      <c r="Z3244" s="47">
        <v>3252</v>
      </c>
    </row>
    <row r="3245" spans="26:26">
      <c r="Z3245" s="47">
        <v>3253</v>
      </c>
    </row>
    <row r="3246" spans="26:26">
      <c r="Z3246" s="47">
        <v>3254</v>
      </c>
    </row>
    <row r="3247" spans="26:26">
      <c r="Z3247" s="47">
        <v>3255</v>
      </c>
    </row>
    <row r="3248" spans="26:26">
      <c r="Z3248" s="47">
        <v>3256</v>
      </c>
    </row>
    <row r="3249" spans="26:26">
      <c r="Z3249" s="47">
        <v>3257</v>
      </c>
    </row>
    <row r="3250" spans="26:26">
      <c r="Z3250" s="47">
        <v>3258</v>
      </c>
    </row>
    <row r="3251" spans="26:26">
      <c r="Z3251" s="47">
        <v>3259</v>
      </c>
    </row>
    <row r="3252" spans="26:26">
      <c r="Z3252" s="47">
        <v>3260</v>
      </c>
    </row>
    <row r="3253" spans="26:26">
      <c r="Z3253" s="47">
        <v>3261</v>
      </c>
    </row>
    <row r="3254" spans="26:26">
      <c r="Z3254" s="47">
        <v>3262</v>
      </c>
    </row>
    <row r="3255" spans="26:26">
      <c r="Z3255" s="47">
        <v>3263</v>
      </c>
    </row>
    <row r="3256" spans="26:26">
      <c r="Z3256" s="47">
        <v>3264</v>
      </c>
    </row>
    <row r="3257" spans="26:26">
      <c r="Z3257" s="47">
        <v>3265</v>
      </c>
    </row>
    <row r="3258" spans="26:26">
      <c r="Z3258" s="47">
        <v>3266</v>
      </c>
    </row>
    <row r="3259" spans="26:26">
      <c r="Z3259" s="47">
        <v>3267</v>
      </c>
    </row>
    <row r="3260" spans="26:26">
      <c r="Z3260" s="47">
        <v>3268</v>
      </c>
    </row>
    <row r="3261" spans="26:26">
      <c r="Z3261" s="47">
        <v>3269</v>
      </c>
    </row>
    <row r="3262" spans="26:26">
      <c r="Z3262" s="47">
        <v>3270</v>
      </c>
    </row>
    <row r="3263" spans="26:26">
      <c r="Z3263" s="47">
        <v>3271</v>
      </c>
    </row>
    <row r="3264" spans="26:26">
      <c r="Z3264" s="47">
        <v>3272</v>
      </c>
    </row>
    <row r="3265" spans="26:26">
      <c r="Z3265" s="47">
        <v>3273</v>
      </c>
    </row>
    <row r="3266" spans="26:26">
      <c r="Z3266" s="47">
        <v>3274</v>
      </c>
    </row>
    <row r="3267" spans="26:26">
      <c r="Z3267" s="47">
        <v>3275</v>
      </c>
    </row>
    <row r="3268" spans="26:26">
      <c r="Z3268" s="47">
        <v>3276</v>
      </c>
    </row>
    <row r="3269" spans="26:26">
      <c r="Z3269" s="47">
        <v>3277</v>
      </c>
    </row>
    <row r="3270" spans="26:26">
      <c r="Z3270" s="47">
        <v>3278</v>
      </c>
    </row>
    <row r="3271" spans="26:26">
      <c r="Z3271" s="47">
        <v>3279</v>
      </c>
    </row>
    <row r="3272" spans="26:26">
      <c r="Z3272" s="47">
        <v>3280</v>
      </c>
    </row>
    <row r="3273" spans="26:26">
      <c r="Z3273" s="47">
        <v>3281</v>
      </c>
    </row>
    <row r="3274" spans="26:26">
      <c r="Z3274" s="47">
        <v>3282</v>
      </c>
    </row>
    <row r="3275" spans="26:26">
      <c r="Z3275" s="47">
        <v>3283</v>
      </c>
    </row>
    <row r="3276" spans="26:26">
      <c r="Z3276" s="47">
        <v>3284</v>
      </c>
    </row>
    <row r="3277" spans="26:26">
      <c r="Z3277" s="47">
        <v>3285</v>
      </c>
    </row>
    <row r="3278" spans="26:26">
      <c r="Z3278" s="47">
        <v>3286</v>
      </c>
    </row>
    <row r="3279" spans="26:26">
      <c r="Z3279" s="47">
        <v>3287</v>
      </c>
    </row>
    <row r="3280" spans="26:26">
      <c r="Z3280" s="47">
        <v>3288</v>
      </c>
    </row>
    <row r="3281" spans="26:26">
      <c r="Z3281" s="47">
        <v>3289</v>
      </c>
    </row>
    <row r="3282" spans="26:26">
      <c r="Z3282" s="47">
        <v>3290</v>
      </c>
    </row>
    <row r="3283" spans="26:26">
      <c r="Z3283" s="47">
        <v>3291</v>
      </c>
    </row>
    <row r="3284" spans="26:26">
      <c r="Z3284" s="47">
        <v>3292</v>
      </c>
    </row>
    <row r="3285" spans="26:26">
      <c r="Z3285" s="47">
        <v>3293</v>
      </c>
    </row>
    <row r="3286" spans="26:26">
      <c r="Z3286" s="47">
        <v>3294</v>
      </c>
    </row>
    <row r="3287" spans="26:26">
      <c r="Z3287" s="47">
        <v>3295</v>
      </c>
    </row>
    <row r="3288" spans="26:26">
      <c r="Z3288" s="47">
        <v>3296</v>
      </c>
    </row>
    <row r="3289" spans="26:26">
      <c r="Z3289" s="47">
        <v>3297</v>
      </c>
    </row>
    <row r="3290" spans="26:26">
      <c r="Z3290" s="47">
        <v>3298</v>
      </c>
    </row>
    <row r="3291" spans="26:26">
      <c r="Z3291" s="47">
        <v>3299</v>
      </c>
    </row>
    <row r="3292" spans="26:26">
      <c r="Z3292" s="47">
        <v>3300</v>
      </c>
    </row>
    <row r="3293" spans="26:26">
      <c r="Z3293" s="47">
        <v>3301</v>
      </c>
    </row>
    <row r="3294" spans="26:26">
      <c r="Z3294" s="47">
        <v>3302</v>
      </c>
    </row>
    <row r="3295" spans="26:26">
      <c r="Z3295" s="47">
        <v>3303</v>
      </c>
    </row>
    <row r="3296" spans="26:26">
      <c r="Z3296" s="47">
        <v>3304</v>
      </c>
    </row>
    <row r="3297" spans="26:26">
      <c r="Z3297" s="47">
        <v>3305</v>
      </c>
    </row>
    <row r="3298" spans="26:26">
      <c r="Z3298" s="47">
        <v>3306</v>
      </c>
    </row>
    <row r="3299" spans="26:26">
      <c r="Z3299" s="47">
        <v>3307</v>
      </c>
    </row>
    <row r="3300" spans="26:26">
      <c r="Z3300" s="47">
        <v>3308</v>
      </c>
    </row>
    <row r="3301" spans="26:26">
      <c r="Z3301" s="47">
        <v>3309</v>
      </c>
    </row>
    <row r="3302" spans="26:26">
      <c r="Z3302" s="47">
        <v>3310</v>
      </c>
    </row>
    <row r="3303" spans="26:26">
      <c r="Z3303" s="47">
        <v>3311</v>
      </c>
    </row>
    <row r="3304" spans="26:26">
      <c r="Z3304" s="47">
        <v>3312</v>
      </c>
    </row>
    <row r="3305" spans="26:26">
      <c r="Z3305" s="47">
        <v>3313</v>
      </c>
    </row>
    <row r="3306" spans="26:26">
      <c r="Z3306" s="47">
        <v>3314</v>
      </c>
    </row>
    <row r="3307" spans="26:26">
      <c r="Z3307" s="47">
        <v>3315</v>
      </c>
    </row>
    <row r="3308" spans="26:26">
      <c r="Z3308" s="47">
        <v>3316</v>
      </c>
    </row>
    <row r="3309" spans="26:26">
      <c r="Z3309" s="47">
        <v>3317</v>
      </c>
    </row>
    <row r="3310" spans="26:26">
      <c r="Z3310" s="47">
        <v>3318</v>
      </c>
    </row>
    <row r="3311" spans="26:26">
      <c r="Z3311" s="47">
        <v>3319</v>
      </c>
    </row>
    <row r="3312" spans="26:26">
      <c r="Z3312" s="47">
        <v>3320</v>
      </c>
    </row>
    <row r="3313" spans="26:26">
      <c r="Z3313" s="47">
        <v>3321</v>
      </c>
    </row>
    <row r="3314" spans="26:26">
      <c r="Z3314" s="47">
        <v>3322</v>
      </c>
    </row>
    <row r="3315" spans="26:26">
      <c r="Z3315" s="47">
        <v>3323</v>
      </c>
    </row>
    <row r="3316" spans="26:26">
      <c r="Z3316" s="47">
        <v>3324</v>
      </c>
    </row>
    <row r="3317" spans="26:26">
      <c r="Z3317" s="47">
        <v>3325</v>
      </c>
    </row>
    <row r="3318" spans="26:26">
      <c r="Z3318" s="47">
        <v>3326</v>
      </c>
    </row>
    <row r="3319" spans="26:26">
      <c r="Z3319" s="47">
        <v>3327</v>
      </c>
    </row>
    <row r="3320" spans="26:26">
      <c r="Z3320" s="47">
        <v>3328</v>
      </c>
    </row>
    <row r="3321" spans="26:26">
      <c r="Z3321" s="47">
        <v>3329</v>
      </c>
    </row>
    <row r="3322" spans="26:26">
      <c r="Z3322" s="47">
        <v>3330</v>
      </c>
    </row>
    <row r="3323" spans="26:26">
      <c r="Z3323" s="47">
        <v>3331</v>
      </c>
    </row>
    <row r="3324" spans="26:26">
      <c r="Z3324" s="47">
        <v>3332</v>
      </c>
    </row>
    <row r="3325" spans="26:26">
      <c r="Z3325" s="47">
        <v>3333</v>
      </c>
    </row>
    <row r="3326" spans="26:26">
      <c r="Z3326" s="47">
        <v>3334</v>
      </c>
    </row>
    <row r="3327" spans="26:26">
      <c r="Z3327" s="47">
        <v>3335</v>
      </c>
    </row>
    <row r="3328" spans="26:26">
      <c r="Z3328" s="47">
        <v>3336</v>
      </c>
    </row>
    <row r="3329" spans="26:26">
      <c r="Z3329" s="47">
        <v>3337</v>
      </c>
    </row>
    <row r="3330" spans="26:26">
      <c r="Z3330" s="47">
        <v>3338</v>
      </c>
    </row>
    <row r="3331" spans="26:26">
      <c r="Z3331" s="47">
        <v>3339</v>
      </c>
    </row>
    <row r="3332" spans="26:26">
      <c r="Z3332" s="47">
        <v>3340</v>
      </c>
    </row>
    <row r="3333" spans="26:26">
      <c r="Z3333" s="47">
        <v>3341</v>
      </c>
    </row>
    <row r="3334" spans="26:26">
      <c r="Z3334" s="47">
        <v>3342</v>
      </c>
    </row>
    <row r="3335" spans="26:26">
      <c r="Z3335" s="47">
        <v>3343</v>
      </c>
    </row>
    <row r="3336" spans="26:26">
      <c r="Z3336" s="47">
        <v>3344</v>
      </c>
    </row>
    <row r="3337" spans="26:26">
      <c r="Z3337" s="47">
        <v>3345</v>
      </c>
    </row>
    <row r="3338" spans="26:26">
      <c r="Z3338" s="47">
        <v>3346</v>
      </c>
    </row>
    <row r="3339" spans="26:26">
      <c r="Z3339" s="47">
        <v>3347</v>
      </c>
    </row>
    <row r="3340" spans="26:26">
      <c r="Z3340" s="47">
        <v>3348</v>
      </c>
    </row>
    <row r="3341" spans="26:26">
      <c r="Z3341" s="47">
        <v>3349</v>
      </c>
    </row>
    <row r="3342" spans="26:26">
      <c r="Z3342" s="47">
        <v>3350</v>
      </c>
    </row>
    <row r="3343" spans="26:26">
      <c r="Z3343" s="47">
        <v>3351</v>
      </c>
    </row>
    <row r="3344" spans="26:26">
      <c r="Z3344" s="47">
        <v>3352</v>
      </c>
    </row>
    <row r="3345" spans="26:26">
      <c r="Z3345" s="47">
        <v>3353</v>
      </c>
    </row>
    <row r="3346" spans="26:26">
      <c r="Z3346" s="47">
        <v>3354</v>
      </c>
    </row>
    <row r="3347" spans="26:26">
      <c r="Z3347" s="47">
        <v>3355</v>
      </c>
    </row>
    <row r="3348" spans="26:26">
      <c r="Z3348" s="47">
        <v>3356</v>
      </c>
    </row>
    <row r="3349" spans="26:26">
      <c r="Z3349" s="47">
        <v>3357</v>
      </c>
    </row>
    <row r="3350" spans="26:26">
      <c r="Z3350" s="47">
        <v>3358</v>
      </c>
    </row>
    <row r="3351" spans="26:26">
      <c r="Z3351" s="47">
        <v>3359</v>
      </c>
    </row>
    <row r="3352" spans="26:26">
      <c r="Z3352" s="47">
        <v>3360</v>
      </c>
    </row>
    <row r="3353" spans="26:26">
      <c r="Z3353" s="47">
        <v>3361</v>
      </c>
    </row>
    <row r="3354" spans="26:26">
      <c r="Z3354" s="47">
        <v>3362</v>
      </c>
    </row>
    <row r="3355" spans="26:26">
      <c r="Z3355" s="47">
        <v>3363</v>
      </c>
    </row>
    <row r="3356" spans="26:26">
      <c r="Z3356" s="47">
        <v>3364</v>
      </c>
    </row>
    <row r="3357" spans="26:26">
      <c r="Z3357" s="47">
        <v>3365</v>
      </c>
    </row>
    <row r="3358" spans="26:26">
      <c r="Z3358" s="47">
        <v>3366</v>
      </c>
    </row>
    <row r="3359" spans="26:26">
      <c r="Z3359" s="47">
        <v>3367</v>
      </c>
    </row>
    <row r="3360" spans="26:26">
      <c r="Z3360" s="47">
        <v>3368</v>
      </c>
    </row>
    <row r="3361" spans="26:26">
      <c r="Z3361" s="47">
        <v>3369</v>
      </c>
    </row>
    <row r="3362" spans="26:26">
      <c r="Z3362" s="47">
        <v>3370</v>
      </c>
    </row>
    <row r="3363" spans="26:26">
      <c r="Z3363" s="47">
        <v>3371</v>
      </c>
    </row>
    <row r="3364" spans="26:26">
      <c r="Z3364" s="47">
        <v>3372</v>
      </c>
    </row>
    <row r="3365" spans="26:26">
      <c r="Z3365" s="47">
        <v>3373</v>
      </c>
    </row>
    <row r="3366" spans="26:26">
      <c r="Z3366" s="47">
        <v>3374</v>
      </c>
    </row>
    <row r="3367" spans="26:26">
      <c r="Z3367" s="47">
        <v>3375</v>
      </c>
    </row>
    <row r="3368" spans="26:26">
      <c r="Z3368" s="47">
        <v>3376</v>
      </c>
    </row>
    <row r="3369" spans="26:26">
      <c r="Z3369" s="47">
        <v>3377</v>
      </c>
    </row>
    <row r="3370" spans="26:26">
      <c r="Z3370" s="47">
        <v>3378</v>
      </c>
    </row>
    <row r="3371" spans="26:26">
      <c r="Z3371" s="47">
        <v>3379</v>
      </c>
    </row>
    <row r="3372" spans="26:26">
      <c r="Z3372" s="47">
        <v>3380</v>
      </c>
    </row>
    <row r="3373" spans="26:26">
      <c r="Z3373" s="47">
        <v>3381</v>
      </c>
    </row>
    <row r="3374" spans="26:26">
      <c r="Z3374" s="47">
        <v>3382</v>
      </c>
    </row>
    <row r="3375" spans="26:26">
      <c r="Z3375" s="47">
        <v>3383</v>
      </c>
    </row>
    <row r="3376" spans="26:26">
      <c r="Z3376" s="47">
        <v>3384</v>
      </c>
    </row>
    <row r="3377" spans="26:26">
      <c r="Z3377" s="47">
        <v>3385</v>
      </c>
    </row>
    <row r="3378" spans="26:26">
      <c r="Z3378" s="47">
        <v>3386</v>
      </c>
    </row>
    <row r="3379" spans="26:26">
      <c r="Z3379" s="47">
        <v>3387</v>
      </c>
    </row>
    <row r="3380" spans="26:26">
      <c r="Z3380" s="47">
        <v>3388</v>
      </c>
    </row>
    <row r="3381" spans="26:26">
      <c r="Z3381" s="47">
        <v>3389</v>
      </c>
    </row>
    <row r="3382" spans="26:26">
      <c r="Z3382" s="47">
        <v>3390</v>
      </c>
    </row>
    <row r="3383" spans="26:26">
      <c r="Z3383" s="47">
        <v>3391</v>
      </c>
    </row>
    <row r="3384" spans="26:26">
      <c r="Z3384" s="47">
        <v>3392</v>
      </c>
    </row>
    <row r="3385" spans="26:26">
      <c r="Z3385" s="47">
        <v>3393</v>
      </c>
    </row>
    <row r="3386" spans="26:26">
      <c r="Z3386" s="47">
        <v>3394</v>
      </c>
    </row>
    <row r="3387" spans="26:26">
      <c r="Z3387" s="47">
        <v>3395</v>
      </c>
    </row>
    <row r="3388" spans="26:26">
      <c r="Z3388" s="47">
        <v>3396</v>
      </c>
    </row>
    <row r="3389" spans="26:26">
      <c r="Z3389" s="47">
        <v>3397</v>
      </c>
    </row>
    <row r="3390" spans="26:26">
      <c r="Z3390" s="47">
        <v>3398</v>
      </c>
    </row>
    <row r="3391" spans="26:26">
      <c r="Z3391" s="47">
        <v>3399</v>
      </c>
    </row>
    <row r="3392" spans="26:26">
      <c r="Z3392" s="47">
        <v>3400</v>
      </c>
    </row>
    <row r="3393" spans="26:26">
      <c r="Z3393" s="47">
        <v>3401</v>
      </c>
    </row>
    <row r="3394" spans="26:26">
      <c r="Z3394" s="47">
        <v>3402</v>
      </c>
    </row>
    <row r="3395" spans="26:26">
      <c r="Z3395" s="47">
        <v>3403</v>
      </c>
    </row>
    <row r="3396" spans="26:26">
      <c r="Z3396" s="47">
        <v>3404</v>
      </c>
    </row>
    <row r="3397" spans="26:26">
      <c r="Z3397" s="47">
        <v>3405</v>
      </c>
    </row>
    <row r="3398" spans="26:26">
      <c r="Z3398" s="47">
        <v>3406</v>
      </c>
    </row>
    <row r="3399" spans="26:26">
      <c r="Z3399" s="47">
        <v>3407</v>
      </c>
    </row>
    <row r="3400" spans="26:26">
      <c r="Z3400" s="47">
        <v>3408</v>
      </c>
    </row>
    <row r="3401" spans="26:26">
      <c r="Z3401" s="47">
        <v>3409</v>
      </c>
    </row>
    <row r="3402" spans="26:26">
      <c r="Z3402" s="47">
        <v>3410</v>
      </c>
    </row>
    <row r="3403" spans="26:26">
      <c r="Z3403" s="47">
        <v>3411</v>
      </c>
    </row>
    <row r="3404" spans="26:26">
      <c r="Z3404" s="47">
        <v>3412</v>
      </c>
    </row>
    <row r="3405" spans="26:26">
      <c r="Z3405" s="47">
        <v>3413</v>
      </c>
    </row>
    <row r="3406" spans="26:26">
      <c r="Z3406" s="47">
        <v>3414</v>
      </c>
    </row>
    <row r="3407" spans="26:26">
      <c r="Z3407" s="47">
        <v>3415</v>
      </c>
    </row>
    <row r="3408" spans="26:26">
      <c r="Z3408" s="47">
        <v>3416</v>
      </c>
    </row>
    <row r="3409" spans="26:26">
      <c r="Z3409" s="47">
        <v>3417</v>
      </c>
    </row>
    <row r="3410" spans="26:26">
      <c r="Z3410" s="47">
        <v>3418</v>
      </c>
    </row>
    <row r="3411" spans="26:26">
      <c r="Z3411" s="47">
        <v>3419</v>
      </c>
    </row>
    <row r="3412" spans="26:26">
      <c r="Z3412" s="47">
        <v>3420</v>
      </c>
    </row>
    <row r="3413" spans="26:26">
      <c r="Z3413" s="47">
        <v>3421</v>
      </c>
    </row>
    <row r="3414" spans="26:26">
      <c r="Z3414" s="47">
        <v>3422</v>
      </c>
    </row>
    <row r="3415" spans="26:26">
      <c r="Z3415" s="47">
        <v>3423</v>
      </c>
    </row>
    <row r="3416" spans="26:26">
      <c r="Z3416" s="47">
        <v>3424</v>
      </c>
    </row>
    <row r="3417" spans="26:26">
      <c r="Z3417" s="47">
        <v>3425</v>
      </c>
    </row>
    <row r="3418" spans="26:26">
      <c r="Z3418" s="47">
        <v>3426</v>
      </c>
    </row>
    <row r="3419" spans="26:26">
      <c r="Z3419" s="47">
        <v>3427</v>
      </c>
    </row>
    <row r="3420" spans="26:26">
      <c r="Z3420" s="47">
        <v>3428</v>
      </c>
    </row>
    <row r="3421" spans="26:26">
      <c r="Z3421" s="47">
        <v>3429</v>
      </c>
    </row>
    <row r="3422" spans="26:26">
      <c r="Z3422" s="47">
        <v>3430</v>
      </c>
    </row>
    <row r="3423" spans="26:26">
      <c r="Z3423" s="47">
        <v>3431</v>
      </c>
    </row>
    <row r="3424" spans="26:26">
      <c r="Z3424" s="47">
        <v>3432</v>
      </c>
    </row>
    <row r="3425" spans="26:26">
      <c r="Z3425" s="47">
        <v>3433</v>
      </c>
    </row>
    <row r="3426" spans="26:26">
      <c r="Z3426" s="47">
        <v>3434</v>
      </c>
    </row>
    <row r="3427" spans="26:26">
      <c r="Z3427" s="47">
        <v>3435</v>
      </c>
    </row>
    <row r="3428" spans="26:26">
      <c r="Z3428" s="47">
        <v>3436</v>
      </c>
    </row>
    <row r="3429" spans="26:26">
      <c r="Z3429" s="47">
        <v>3437</v>
      </c>
    </row>
    <row r="3430" spans="26:26">
      <c r="Z3430" s="47">
        <v>3438</v>
      </c>
    </row>
    <row r="3431" spans="26:26">
      <c r="Z3431" s="47">
        <v>3439</v>
      </c>
    </row>
    <row r="3432" spans="26:26">
      <c r="Z3432" s="47">
        <v>3440</v>
      </c>
    </row>
    <row r="3433" spans="26:26">
      <c r="Z3433" s="47">
        <v>3441</v>
      </c>
    </row>
    <row r="3434" spans="26:26">
      <c r="Z3434" s="47">
        <v>3442</v>
      </c>
    </row>
    <row r="3435" spans="26:26">
      <c r="Z3435" s="47">
        <v>3443</v>
      </c>
    </row>
    <row r="3436" spans="26:26">
      <c r="Z3436" s="47">
        <v>3444</v>
      </c>
    </row>
    <row r="3437" spans="26:26">
      <c r="Z3437" s="47">
        <v>3445</v>
      </c>
    </row>
    <row r="3438" spans="26:26">
      <c r="Z3438" s="47">
        <v>3446</v>
      </c>
    </row>
    <row r="3439" spans="26:26">
      <c r="Z3439" s="47">
        <v>3447</v>
      </c>
    </row>
    <row r="3440" spans="26:26">
      <c r="Z3440" s="47">
        <v>3448</v>
      </c>
    </row>
    <row r="3441" spans="26:26">
      <c r="Z3441" s="47">
        <v>3449</v>
      </c>
    </row>
    <row r="3442" spans="26:26">
      <c r="Z3442" s="47">
        <v>3450</v>
      </c>
    </row>
    <row r="3443" spans="26:26">
      <c r="Z3443" s="47">
        <v>3451</v>
      </c>
    </row>
    <row r="3444" spans="26:26">
      <c r="Z3444" s="47">
        <v>3452</v>
      </c>
    </row>
    <row r="3445" spans="26:26">
      <c r="Z3445" s="47">
        <v>3453</v>
      </c>
    </row>
    <row r="3446" spans="26:26">
      <c r="Z3446" s="47">
        <v>3454</v>
      </c>
    </row>
    <row r="3447" spans="26:26">
      <c r="Z3447" s="47">
        <v>3455</v>
      </c>
    </row>
    <row r="3448" spans="26:26">
      <c r="Z3448" s="47">
        <v>3456</v>
      </c>
    </row>
    <row r="3449" spans="26:26">
      <c r="Z3449" s="47">
        <v>3457</v>
      </c>
    </row>
    <row r="3450" spans="26:26">
      <c r="Z3450" s="47">
        <v>3458</v>
      </c>
    </row>
    <row r="3451" spans="26:26">
      <c r="Z3451" s="47">
        <v>3459</v>
      </c>
    </row>
    <row r="3452" spans="26:26">
      <c r="Z3452" s="47">
        <v>3460</v>
      </c>
    </row>
    <row r="3453" spans="26:26">
      <c r="Z3453" s="47">
        <v>3461</v>
      </c>
    </row>
    <row r="3454" spans="26:26">
      <c r="Z3454" s="47">
        <v>3462</v>
      </c>
    </row>
    <row r="3455" spans="26:26">
      <c r="Z3455" s="47">
        <v>3463</v>
      </c>
    </row>
    <row r="3456" spans="26:26">
      <c r="Z3456" s="47">
        <v>3464</v>
      </c>
    </row>
    <row r="3457" spans="26:26">
      <c r="Z3457" s="47">
        <v>3465</v>
      </c>
    </row>
    <row r="3458" spans="26:26">
      <c r="Z3458" s="47">
        <v>3466</v>
      </c>
    </row>
    <row r="3459" spans="26:26">
      <c r="Z3459" s="47">
        <v>3467</v>
      </c>
    </row>
    <row r="3460" spans="26:26">
      <c r="Z3460" s="47">
        <v>3468</v>
      </c>
    </row>
    <row r="3461" spans="26:26">
      <c r="Z3461" s="47">
        <v>3469</v>
      </c>
    </row>
    <row r="3462" spans="26:26">
      <c r="Z3462" s="47">
        <v>3470</v>
      </c>
    </row>
    <row r="3463" spans="26:26">
      <c r="Z3463" s="47">
        <v>3471</v>
      </c>
    </row>
    <row r="3464" spans="26:26">
      <c r="Z3464" s="47">
        <v>3472</v>
      </c>
    </row>
    <row r="3465" spans="26:26">
      <c r="Z3465" s="47">
        <v>3473</v>
      </c>
    </row>
    <row r="3466" spans="26:26">
      <c r="Z3466" s="47">
        <v>3474</v>
      </c>
    </row>
    <row r="3467" spans="26:26">
      <c r="Z3467" s="47">
        <v>3475</v>
      </c>
    </row>
    <row r="3468" spans="26:26">
      <c r="Z3468" s="47">
        <v>3476</v>
      </c>
    </row>
    <row r="3469" spans="26:26">
      <c r="Z3469" s="47">
        <v>3477</v>
      </c>
    </row>
    <row r="3470" spans="26:26">
      <c r="Z3470" s="47">
        <v>3478</v>
      </c>
    </row>
    <row r="3471" spans="26:26">
      <c r="Z3471" s="47">
        <v>3479</v>
      </c>
    </row>
    <row r="3472" spans="26:26">
      <c r="Z3472" s="47">
        <v>3480</v>
      </c>
    </row>
    <row r="3473" spans="26:26">
      <c r="Z3473" s="47">
        <v>3481</v>
      </c>
    </row>
    <row r="3474" spans="26:26">
      <c r="Z3474" s="47">
        <v>3482</v>
      </c>
    </row>
    <row r="3475" spans="26:26">
      <c r="Z3475" s="47">
        <v>3483</v>
      </c>
    </row>
    <row r="3476" spans="26:26">
      <c r="Z3476" s="47">
        <v>3484</v>
      </c>
    </row>
    <row r="3477" spans="26:26">
      <c r="Z3477" s="47">
        <v>3485</v>
      </c>
    </row>
    <row r="3478" spans="26:26">
      <c r="Z3478" s="47">
        <v>3486</v>
      </c>
    </row>
    <row r="3479" spans="26:26">
      <c r="Z3479" s="47">
        <v>3487</v>
      </c>
    </row>
    <row r="3480" spans="26:26">
      <c r="Z3480" s="47">
        <v>3488</v>
      </c>
    </row>
    <row r="3481" spans="26:26">
      <c r="Z3481" s="47">
        <v>3489</v>
      </c>
    </row>
    <row r="3482" spans="26:26">
      <c r="Z3482" s="47">
        <v>3490</v>
      </c>
    </row>
    <row r="3483" spans="26:26">
      <c r="Z3483" s="47">
        <v>3491</v>
      </c>
    </row>
    <row r="3484" spans="26:26">
      <c r="Z3484" s="47">
        <v>3492</v>
      </c>
    </row>
    <row r="3485" spans="26:26">
      <c r="Z3485" s="47">
        <v>3493</v>
      </c>
    </row>
    <row r="3486" spans="26:26">
      <c r="Z3486" s="47">
        <v>3494</v>
      </c>
    </row>
    <row r="3487" spans="26:26">
      <c r="Z3487" s="47">
        <v>3495</v>
      </c>
    </row>
    <row r="3488" spans="26:26">
      <c r="Z3488" s="47">
        <v>3496</v>
      </c>
    </row>
    <row r="3489" spans="26:26">
      <c r="Z3489" s="47">
        <v>3497</v>
      </c>
    </row>
    <row r="3490" spans="26:26">
      <c r="Z3490" s="47">
        <v>3498</v>
      </c>
    </row>
    <row r="3491" spans="26:26">
      <c r="Z3491" s="47">
        <v>3499</v>
      </c>
    </row>
    <row r="3492" spans="26:26">
      <c r="Z3492" s="47">
        <v>3500</v>
      </c>
    </row>
    <row r="3493" spans="26:26">
      <c r="Z3493" s="47">
        <v>3501</v>
      </c>
    </row>
    <row r="3494" spans="26:26">
      <c r="Z3494" s="47">
        <v>3502</v>
      </c>
    </row>
    <row r="3495" spans="26:26">
      <c r="Z3495" s="47">
        <v>3503</v>
      </c>
    </row>
    <row r="3496" spans="26:26">
      <c r="Z3496" s="47">
        <v>3504</v>
      </c>
    </row>
    <row r="3497" spans="26:26">
      <c r="Z3497" s="47">
        <v>3505</v>
      </c>
    </row>
    <row r="3498" spans="26:26">
      <c r="Z3498" s="47">
        <v>3506</v>
      </c>
    </row>
    <row r="3499" spans="26:26">
      <c r="Z3499" s="47">
        <v>3507</v>
      </c>
    </row>
    <row r="3500" spans="26:26">
      <c r="Z3500" s="47">
        <v>3508</v>
      </c>
    </row>
    <row r="3501" spans="26:26">
      <c r="Z3501" s="47">
        <v>3509</v>
      </c>
    </row>
    <row r="3502" spans="26:26">
      <c r="Z3502" s="47">
        <v>3510</v>
      </c>
    </row>
    <row r="3503" spans="26:26">
      <c r="Z3503" s="47">
        <v>3511</v>
      </c>
    </row>
    <row r="3504" spans="26:26">
      <c r="Z3504" s="47">
        <v>3512</v>
      </c>
    </row>
    <row r="3505" spans="26:26">
      <c r="Z3505" s="47">
        <v>3513</v>
      </c>
    </row>
    <row r="3506" spans="26:26">
      <c r="Z3506" s="47">
        <v>3514</v>
      </c>
    </row>
    <row r="3507" spans="26:26">
      <c r="Z3507" s="47">
        <v>3515</v>
      </c>
    </row>
    <row r="3508" spans="26:26">
      <c r="Z3508" s="47">
        <v>3516</v>
      </c>
    </row>
    <row r="3509" spans="26:26">
      <c r="Z3509" s="47">
        <v>3517</v>
      </c>
    </row>
    <row r="3510" spans="26:26">
      <c r="Z3510" s="47">
        <v>3518</v>
      </c>
    </row>
    <row r="3511" spans="26:26">
      <c r="Z3511" s="47">
        <v>3519</v>
      </c>
    </row>
    <row r="3512" spans="26:26">
      <c r="Z3512" s="47">
        <v>3520</v>
      </c>
    </row>
    <row r="3513" spans="26:26">
      <c r="Z3513" s="47">
        <v>3521</v>
      </c>
    </row>
    <row r="3514" spans="26:26">
      <c r="Z3514" s="47">
        <v>3522</v>
      </c>
    </row>
    <row r="3515" spans="26:26">
      <c r="Z3515" s="47">
        <v>3523</v>
      </c>
    </row>
    <row r="3516" spans="26:26">
      <c r="Z3516" s="47">
        <v>3524</v>
      </c>
    </row>
    <row r="3517" spans="26:26">
      <c r="Z3517" s="47">
        <v>3525</v>
      </c>
    </row>
    <row r="3518" spans="26:26">
      <c r="Z3518" s="47">
        <v>3526</v>
      </c>
    </row>
    <row r="3519" spans="26:26">
      <c r="Z3519" s="47">
        <v>3527</v>
      </c>
    </row>
    <row r="3520" spans="26:26">
      <c r="Z3520" s="47">
        <v>3528</v>
      </c>
    </row>
    <row r="3521" spans="26:26">
      <c r="Z3521" s="47">
        <v>3529</v>
      </c>
    </row>
    <row r="3522" spans="26:26">
      <c r="Z3522" s="47">
        <v>3530</v>
      </c>
    </row>
    <row r="3523" spans="26:26">
      <c r="Z3523" s="47">
        <v>3531</v>
      </c>
    </row>
    <row r="3524" spans="26:26">
      <c r="Z3524" s="47">
        <v>3532</v>
      </c>
    </row>
    <row r="3525" spans="26:26">
      <c r="Z3525" s="47">
        <v>3533</v>
      </c>
    </row>
    <row r="3526" spans="26:26">
      <c r="Z3526" s="47">
        <v>3534</v>
      </c>
    </row>
    <row r="3527" spans="26:26">
      <c r="Z3527" s="47">
        <v>3535</v>
      </c>
    </row>
    <row r="3528" spans="26:26">
      <c r="Z3528" s="47">
        <v>3536</v>
      </c>
    </row>
    <row r="3529" spans="26:26">
      <c r="Z3529" s="47">
        <v>3537</v>
      </c>
    </row>
    <row r="3530" spans="26:26">
      <c r="Z3530" s="47">
        <v>3538</v>
      </c>
    </row>
    <row r="3531" spans="26:26">
      <c r="Z3531" s="47">
        <v>3539</v>
      </c>
    </row>
    <row r="3532" spans="26:26">
      <c r="Z3532" s="47">
        <v>3540</v>
      </c>
    </row>
    <row r="3533" spans="26:26">
      <c r="Z3533" s="47">
        <v>3541</v>
      </c>
    </row>
    <row r="3534" spans="26:26">
      <c r="Z3534" s="47">
        <v>3542</v>
      </c>
    </row>
    <row r="3535" spans="26:26">
      <c r="Z3535" s="47">
        <v>3543</v>
      </c>
    </row>
    <row r="3536" spans="26:26">
      <c r="Z3536" s="47">
        <v>3544</v>
      </c>
    </row>
    <row r="3537" spans="26:26">
      <c r="Z3537" s="47">
        <v>3545</v>
      </c>
    </row>
    <row r="3538" spans="26:26">
      <c r="Z3538" s="47">
        <v>3546</v>
      </c>
    </row>
    <row r="3539" spans="26:26">
      <c r="Z3539" s="47">
        <v>3547</v>
      </c>
    </row>
    <row r="3540" spans="26:26">
      <c r="Z3540" s="47">
        <v>3548</v>
      </c>
    </row>
    <row r="3541" spans="26:26">
      <c r="Z3541" s="47">
        <v>3549</v>
      </c>
    </row>
    <row r="3542" spans="26:26">
      <c r="Z3542" s="47">
        <v>3550</v>
      </c>
    </row>
    <row r="3543" spans="26:26">
      <c r="Z3543" s="47">
        <v>3551</v>
      </c>
    </row>
    <row r="3544" spans="26:26">
      <c r="Z3544" s="47">
        <v>3552</v>
      </c>
    </row>
    <row r="3545" spans="26:26">
      <c r="Z3545" s="47">
        <v>3553</v>
      </c>
    </row>
    <row r="3546" spans="26:26">
      <c r="Z3546" s="47">
        <v>3554</v>
      </c>
    </row>
    <row r="3547" spans="26:26">
      <c r="Z3547" s="47">
        <v>3555</v>
      </c>
    </row>
    <row r="3548" spans="26:26">
      <c r="Z3548" s="47">
        <v>3556</v>
      </c>
    </row>
    <row r="3549" spans="26:26">
      <c r="Z3549" s="47">
        <v>3557</v>
      </c>
    </row>
    <row r="3550" spans="26:26">
      <c r="Z3550" s="47">
        <v>3558</v>
      </c>
    </row>
    <row r="3551" spans="26:26">
      <c r="Z3551" s="47">
        <v>3559</v>
      </c>
    </row>
    <row r="3552" spans="26:26">
      <c r="Z3552" s="47">
        <v>3560</v>
      </c>
    </row>
    <row r="3553" spans="26:26">
      <c r="Z3553" s="47">
        <v>3561</v>
      </c>
    </row>
    <row r="3554" spans="26:26">
      <c r="Z3554" s="47">
        <v>3562</v>
      </c>
    </row>
    <row r="3555" spans="26:26">
      <c r="Z3555" s="47">
        <v>3563</v>
      </c>
    </row>
    <row r="3556" spans="26:26">
      <c r="Z3556" s="47">
        <v>3564</v>
      </c>
    </row>
    <row r="3557" spans="26:26">
      <c r="Z3557" s="47">
        <v>3565</v>
      </c>
    </row>
    <row r="3558" spans="26:26">
      <c r="Z3558" s="47">
        <v>3566</v>
      </c>
    </row>
    <row r="3559" spans="26:26">
      <c r="Z3559" s="47">
        <v>3567</v>
      </c>
    </row>
    <row r="3560" spans="26:26">
      <c r="Z3560" s="47">
        <v>3568</v>
      </c>
    </row>
    <row r="3561" spans="26:26">
      <c r="Z3561" s="47">
        <v>3569</v>
      </c>
    </row>
    <row r="3562" spans="26:26">
      <c r="Z3562" s="47">
        <v>3570</v>
      </c>
    </row>
    <row r="3563" spans="26:26">
      <c r="Z3563" s="47">
        <v>3571</v>
      </c>
    </row>
    <row r="3564" spans="26:26">
      <c r="Z3564" s="47">
        <v>3572</v>
      </c>
    </row>
    <row r="3565" spans="26:26">
      <c r="Z3565" s="47">
        <v>3573</v>
      </c>
    </row>
    <row r="3566" spans="26:26">
      <c r="Z3566" s="47">
        <v>3574</v>
      </c>
    </row>
    <row r="3567" spans="26:26">
      <c r="Z3567" s="47">
        <v>3575</v>
      </c>
    </row>
    <row r="3568" spans="26:26">
      <c r="Z3568" s="47">
        <v>3576</v>
      </c>
    </row>
    <row r="3569" spans="26:26">
      <c r="Z3569" s="47">
        <v>3577</v>
      </c>
    </row>
    <row r="3570" spans="26:26">
      <c r="Z3570" s="47">
        <v>3578</v>
      </c>
    </row>
    <row r="3571" spans="26:26">
      <c r="Z3571" s="47">
        <v>3579</v>
      </c>
    </row>
    <row r="3572" spans="26:26">
      <c r="Z3572" s="47">
        <v>3580</v>
      </c>
    </row>
    <row r="3573" spans="26:26">
      <c r="Z3573" s="47">
        <v>3581</v>
      </c>
    </row>
    <row r="3574" spans="26:26">
      <c r="Z3574" s="47">
        <v>3582</v>
      </c>
    </row>
    <row r="3575" spans="26:26">
      <c r="Z3575" s="47">
        <v>3583</v>
      </c>
    </row>
    <row r="3576" spans="26:26">
      <c r="Z3576" s="47">
        <v>3584</v>
      </c>
    </row>
    <row r="3577" spans="26:26">
      <c r="Z3577" s="47">
        <v>3585</v>
      </c>
    </row>
    <row r="3578" spans="26:26">
      <c r="Z3578" s="47">
        <v>3586</v>
      </c>
    </row>
    <row r="3579" spans="26:26">
      <c r="Z3579" s="47">
        <v>3587</v>
      </c>
    </row>
    <row r="3580" spans="26:26">
      <c r="Z3580" s="47">
        <v>3588</v>
      </c>
    </row>
    <row r="3581" spans="26:26">
      <c r="Z3581" s="47">
        <v>3589</v>
      </c>
    </row>
    <row r="3582" spans="26:26">
      <c r="Z3582" s="47">
        <v>3590</v>
      </c>
    </row>
    <row r="3583" spans="26:26">
      <c r="Z3583" s="47">
        <v>3591</v>
      </c>
    </row>
    <row r="3584" spans="26:26">
      <c r="Z3584" s="47">
        <v>3592</v>
      </c>
    </row>
    <row r="3585" spans="26:26">
      <c r="Z3585" s="47">
        <v>3593</v>
      </c>
    </row>
    <row r="3586" spans="26:26">
      <c r="Z3586" s="47">
        <v>3594</v>
      </c>
    </row>
    <row r="3587" spans="26:26">
      <c r="Z3587" s="47">
        <v>3595</v>
      </c>
    </row>
    <row r="3588" spans="26:26">
      <c r="Z3588" s="47">
        <v>3596</v>
      </c>
    </row>
    <row r="3589" spans="26:26">
      <c r="Z3589" s="47">
        <v>3597</v>
      </c>
    </row>
    <row r="3590" spans="26:26">
      <c r="Z3590" s="47">
        <v>3598</v>
      </c>
    </row>
    <row r="3591" spans="26:26">
      <c r="Z3591" s="47">
        <v>3599</v>
      </c>
    </row>
    <row r="3592" spans="26:26">
      <c r="Z3592" s="47">
        <v>3600</v>
      </c>
    </row>
    <row r="3593" spans="26:26">
      <c r="Z3593" s="47">
        <v>3601</v>
      </c>
    </row>
    <row r="3594" spans="26:26">
      <c r="Z3594" s="47">
        <v>3602</v>
      </c>
    </row>
    <row r="3595" spans="26:26">
      <c r="Z3595" s="47">
        <v>3603</v>
      </c>
    </row>
    <row r="3596" spans="26:26">
      <c r="Z3596" s="47">
        <v>3604</v>
      </c>
    </row>
    <row r="3597" spans="26:26">
      <c r="Z3597" s="47">
        <v>3605</v>
      </c>
    </row>
    <row r="3598" spans="26:26">
      <c r="Z3598" s="47">
        <v>3606</v>
      </c>
    </row>
    <row r="3599" spans="26:26">
      <c r="Z3599" s="47">
        <v>3607</v>
      </c>
    </row>
    <row r="3600" spans="26:26">
      <c r="Z3600" s="47">
        <v>3608</v>
      </c>
    </row>
    <row r="3601" spans="26:26">
      <c r="Z3601" s="47">
        <v>3609</v>
      </c>
    </row>
    <row r="3602" spans="26:26">
      <c r="Z3602" s="47">
        <v>3610</v>
      </c>
    </row>
    <row r="3603" spans="26:26">
      <c r="Z3603" s="47">
        <v>3611</v>
      </c>
    </row>
    <row r="3604" spans="26:26">
      <c r="Z3604" s="47">
        <v>3612</v>
      </c>
    </row>
    <row r="3605" spans="26:26">
      <c r="Z3605" s="47">
        <v>3613</v>
      </c>
    </row>
    <row r="3606" spans="26:26">
      <c r="Z3606" s="47">
        <v>3614</v>
      </c>
    </row>
    <row r="3607" spans="26:26">
      <c r="Z3607" s="47">
        <v>3615</v>
      </c>
    </row>
    <row r="3608" spans="26:26">
      <c r="Z3608" s="47">
        <v>3616</v>
      </c>
    </row>
    <row r="3609" spans="26:26">
      <c r="Z3609" s="47">
        <v>3617</v>
      </c>
    </row>
    <row r="3610" spans="26:26">
      <c r="Z3610" s="47">
        <v>3618</v>
      </c>
    </row>
    <row r="3611" spans="26:26">
      <c r="Z3611" s="47">
        <v>3619</v>
      </c>
    </row>
    <row r="3612" spans="26:26">
      <c r="Z3612" s="47">
        <v>3620</v>
      </c>
    </row>
    <row r="3613" spans="26:26">
      <c r="Z3613" s="47">
        <v>3621</v>
      </c>
    </row>
    <row r="3614" spans="26:26">
      <c r="Z3614" s="47">
        <v>3622</v>
      </c>
    </row>
    <row r="3615" spans="26:26">
      <c r="Z3615" s="47">
        <v>3623</v>
      </c>
    </row>
    <row r="3616" spans="26:26">
      <c r="Z3616" s="47">
        <v>3624</v>
      </c>
    </row>
    <row r="3617" spans="26:26">
      <c r="Z3617" s="47">
        <v>3625</v>
      </c>
    </row>
    <row r="3618" spans="26:26">
      <c r="Z3618" s="47">
        <v>3626</v>
      </c>
    </row>
    <row r="3619" spans="26:26">
      <c r="Z3619" s="47">
        <v>3627</v>
      </c>
    </row>
    <row r="3620" spans="26:26">
      <c r="Z3620" s="47">
        <v>3628</v>
      </c>
    </row>
    <row r="3621" spans="26:26">
      <c r="Z3621" s="47">
        <v>3629</v>
      </c>
    </row>
    <row r="3622" spans="26:26">
      <c r="Z3622" s="47">
        <v>3630</v>
      </c>
    </row>
    <row r="3623" spans="26:26">
      <c r="Z3623" s="47">
        <v>3631</v>
      </c>
    </row>
    <row r="3624" spans="26:26">
      <c r="Z3624" s="47">
        <v>3632</v>
      </c>
    </row>
    <row r="3625" spans="26:26">
      <c r="Z3625" s="47">
        <v>3633</v>
      </c>
    </row>
    <row r="3626" spans="26:26">
      <c r="Z3626" s="47">
        <v>3634</v>
      </c>
    </row>
    <row r="3627" spans="26:26">
      <c r="Z3627" s="47">
        <v>3635</v>
      </c>
    </row>
    <row r="3628" spans="26:26">
      <c r="Z3628" s="47">
        <v>3636</v>
      </c>
    </row>
    <row r="3629" spans="26:26">
      <c r="Z3629" s="47">
        <v>3637</v>
      </c>
    </row>
    <row r="3630" spans="26:26">
      <c r="Z3630" s="47">
        <v>3638</v>
      </c>
    </row>
    <row r="3631" spans="26:26">
      <c r="Z3631" s="47">
        <v>3639</v>
      </c>
    </row>
    <row r="3632" spans="26:26">
      <c r="Z3632" s="47">
        <v>3640</v>
      </c>
    </row>
    <row r="3633" spans="26:26">
      <c r="Z3633" s="47">
        <v>3641</v>
      </c>
    </row>
    <row r="3634" spans="26:26">
      <c r="Z3634" s="47">
        <v>3642</v>
      </c>
    </row>
    <row r="3635" spans="26:26">
      <c r="Z3635" s="47">
        <v>3643</v>
      </c>
    </row>
    <row r="3636" spans="26:26">
      <c r="Z3636" s="47">
        <v>3644</v>
      </c>
    </row>
    <row r="3637" spans="26:26">
      <c r="Z3637" s="47">
        <v>3645</v>
      </c>
    </row>
    <row r="3638" spans="26:26">
      <c r="Z3638" s="47">
        <v>3646</v>
      </c>
    </row>
    <row r="3639" spans="26:26">
      <c r="Z3639" s="47">
        <v>3647</v>
      </c>
    </row>
    <row r="3640" spans="26:26">
      <c r="Z3640" s="47">
        <v>3648</v>
      </c>
    </row>
    <row r="3641" spans="26:26">
      <c r="Z3641" s="47">
        <v>3649</v>
      </c>
    </row>
    <row r="3642" spans="26:26">
      <c r="Z3642" s="47">
        <v>3650</v>
      </c>
    </row>
    <row r="3643" spans="26:26">
      <c r="Z3643" s="47">
        <v>3651</v>
      </c>
    </row>
    <row r="3644" spans="26:26">
      <c r="Z3644" s="47">
        <v>3652</v>
      </c>
    </row>
    <row r="3645" spans="26:26">
      <c r="Z3645" s="47">
        <v>3653</v>
      </c>
    </row>
    <row r="3646" spans="26:26">
      <c r="Z3646" s="47">
        <v>3654</v>
      </c>
    </row>
    <row r="3647" spans="26:26">
      <c r="Z3647" s="47">
        <v>3655</v>
      </c>
    </row>
    <row r="3648" spans="26:26">
      <c r="Z3648" s="47">
        <v>3656</v>
      </c>
    </row>
    <row r="3649" spans="26:26">
      <c r="Z3649" s="47">
        <v>3657</v>
      </c>
    </row>
    <row r="3650" spans="26:26">
      <c r="Z3650" s="47">
        <v>3658</v>
      </c>
    </row>
    <row r="3651" spans="26:26">
      <c r="Z3651" s="47">
        <v>3659</v>
      </c>
    </row>
    <row r="3652" spans="26:26">
      <c r="Z3652" s="47">
        <v>3660</v>
      </c>
    </row>
    <row r="3653" spans="26:26">
      <c r="Z3653" s="47">
        <v>3661</v>
      </c>
    </row>
    <row r="3654" spans="26:26">
      <c r="Z3654" s="47">
        <v>3662</v>
      </c>
    </row>
    <row r="3655" spans="26:26">
      <c r="Z3655" s="47">
        <v>3663</v>
      </c>
    </row>
    <row r="3656" spans="26:26">
      <c r="Z3656" s="47">
        <v>3664</v>
      </c>
    </row>
    <row r="3657" spans="26:26">
      <c r="Z3657" s="47">
        <v>3665</v>
      </c>
    </row>
    <row r="3658" spans="26:26">
      <c r="Z3658" s="47">
        <v>3666</v>
      </c>
    </row>
    <row r="3659" spans="26:26">
      <c r="Z3659" s="47">
        <v>3667</v>
      </c>
    </row>
    <row r="3660" spans="26:26">
      <c r="Z3660" s="47">
        <v>3668</v>
      </c>
    </row>
    <row r="3661" spans="26:26">
      <c r="Z3661" s="47">
        <v>3669</v>
      </c>
    </row>
    <row r="3662" spans="26:26">
      <c r="Z3662" s="47">
        <v>3670</v>
      </c>
    </row>
    <row r="3663" spans="26:26">
      <c r="Z3663" s="47">
        <v>3671</v>
      </c>
    </row>
    <row r="3664" spans="26:26">
      <c r="Z3664" s="47">
        <v>3672</v>
      </c>
    </row>
    <row r="3665" spans="26:26">
      <c r="Z3665" s="47">
        <v>3673</v>
      </c>
    </row>
    <row r="3666" spans="26:26">
      <c r="Z3666" s="47">
        <v>3674</v>
      </c>
    </row>
    <row r="3667" spans="26:26">
      <c r="Z3667" s="47">
        <v>3675</v>
      </c>
    </row>
    <row r="3668" spans="26:26">
      <c r="Z3668" s="47">
        <v>3676</v>
      </c>
    </row>
    <row r="3669" spans="26:26">
      <c r="Z3669" s="47">
        <v>3677</v>
      </c>
    </row>
    <row r="3670" spans="26:26">
      <c r="Z3670" s="47">
        <v>3678</v>
      </c>
    </row>
    <row r="3671" spans="26:26">
      <c r="Z3671" s="47">
        <v>3679</v>
      </c>
    </row>
    <row r="3672" spans="26:26">
      <c r="Z3672" s="47">
        <v>3680</v>
      </c>
    </row>
    <row r="3673" spans="26:26">
      <c r="Z3673" s="47">
        <v>3681</v>
      </c>
    </row>
    <row r="3674" spans="26:26">
      <c r="Z3674" s="47">
        <v>3682</v>
      </c>
    </row>
    <row r="3675" spans="26:26">
      <c r="Z3675" s="47">
        <v>3683</v>
      </c>
    </row>
    <row r="3676" spans="26:26">
      <c r="Z3676" s="47">
        <v>3684</v>
      </c>
    </row>
    <row r="3677" spans="26:26">
      <c r="Z3677" s="47">
        <v>3685</v>
      </c>
    </row>
    <row r="3678" spans="26:26">
      <c r="Z3678" s="47">
        <v>3686</v>
      </c>
    </row>
    <row r="3679" spans="26:26">
      <c r="Z3679" s="47">
        <v>3687</v>
      </c>
    </row>
    <row r="3680" spans="26:26">
      <c r="Z3680" s="47">
        <v>3688</v>
      </c>
    </row>
    <row r="3681" spans="26:26">
      <c r="Z3681" s="47">
        <v>3689</v>
      </c>
    </row>
    <row r="3682" spans="26:26">
      <c r="Z3682" s="47">
        <v>3690</v>
      </c>
    </row>
    <row r="3683" spans="26:26">
      <c r="Z3683" s="47">
        <v>3691</v>
      </c>
    </row>
    <row r="3684" spans="26:26">
      <c r="Z3684" s="47">
        <v>3692</v>
      </c>
    </row>
    <row r="3685" spans="26:26">
      <c r="Z3685" s="47">
        <v>3693</v>
      </c>
    </row>
    <row r="3686" spans="26:26">
      <c r="Z3686" s="47">
        <v>3694</v>
      </c>
    </row>
    <row r="3687" spans="26:26">
      <c r="Z3687" s="47">
        <v>3695</v>
      </c>
    </row>
    <row r="3688" spans="26:26">
      <c r="Z3688" s="47">
        <v>3696</v>
      </c>
    </row>
    <row r="3689" spans="26:26">
      <c r="Z3689" s="47">
        <v>3697</v>
      </c>
    </row>
    <row r="3690" spans="26:26">
      <c r="Z3690" s="47">
        <v>3698</v>
      </c>
    </row>
    <row r="3691" spans="26:26">
      <c r="Z3691" s="47">
        <v>3699</v>
      </c>
    </row>
    <row r="3692" spans="26:26">
      <c r="Z3692" s="47">
        <v>3700</v>
      </c>
    </row>
    <row r="3693" spans="26:26">
      <c r="Z3693" s="47">
        <v>3701</v>
      </c>
    </row>
    <row r="3694" spans="26:26">
      <c r="Z3694" s="47">
        <v>3702</v>
      </c>
    </row>
    <row r="3695" spans="26:26">
      <c r="Z3695" s="47">
        <v>3703</v>
      </c>
    </row>
    <row r="3696" spans="26:26">
      <c r="Z3696" s="47">
        <v>3704</v>
      </c>
    </row>
    <row r="3697" spans="26:26">
      <c r="Z3697" s="47">
        <v>3705</v>
      </c>
    </row>
    <row r="3698" spans="26:26">
      <c r="Z3698" s="47">
        <v>3706</v>
      </c>
    </row>
    <row r="3699" spans="26:26">
      <c r="Z3699" s="47">
        <v>3707</v>
      </c>
    </row>
    <row r="3700" spans="26:26">
      <c r="Z3700" s="47">
        <v>3708</v>
      </c>
    </row>
    <row r="3701" spans="26:26">
      <c r="Z3701" s="47">
        <v>3709</v>
      </c>
    </row>
    <row r="3702" spans="26:26">
      <c r="Z3702" s="47">
        <v>3710</v>
      </c>
    </row>
    <row r="3703" spans="26:26">
      <c r="Z3703" s="47">
        <v>3711</v>
      </c>
    </row>
    <row r="3704" spans="26:26">
      <c r="Z3704" s="47">
        <v>3712</v>
      </c>
    </row>
    <row r="3705" spans="26:26">
      <c r="Z3705" s="47">
        <v>3713</v>
      </c>
    </row>
    <row r="3706" spans="26:26">
      <c r="Z3706" s="47">
        <v>3714</v>
      </c>
    </row>
    <row r="3707" spans="26:26">
      <c r="Z3707" s="47">
        <v>3715</v>
      </c>
    </row>
    <row r="3708" spans="26:26">
      <c r="Z3708" s="47">
        <v>3716</v>
      </c>
    </row>
    <row r="3709" spans="26:26">
      <c r="Z3709" s="47">
        <v>3717</v>
      </c>
    </row>
    <row r="3710" spans="26:26">
      <c r="Z3710" s="47">
        <v>3718</v>
      </c>
    </row>
    <row r="3711" spans="26:26">
      <c r="Z3711" s="47">
        <v>3719</v>
      </c>
    </row>
    <row r="3712" spans="26:26">
      <c r="Z3712" s="47">
        <v>3720</v>
      </c>
    </row>
    <row r="3713" spans="26:26">
      <c r="Z3713" s="47">
        <v>3721</v>
      </c>
    </row>
    <row r="3714" spans="26:26">
      <c r="Z3714" s="47">
        <v>3722</v>
      </c>
    </row>
    <row r="3715" spans="26:26">
      <c r="Z3715" s="47">
        <v>3723</v>
      </c>
    </row>
    <row r="3716" spans="26:26">
      <c r="Z3716" s="47">
        <v>3724</v>
      </c>
    </row>
    <row r="3717" spans="26:26">
      <c r="Z3717" s="47">
        <v>3725</v>
      </c>
    </row>
    <row r="3718" spans="26:26">
      <c r="Z3718" s="47">
        <v>3726</v>
      </c>
    </row>
    <row r="3719" spans="26:26">
      <c r="Z3719" s="47">
        <v>3727</v>
      </c>
    </row>
    <row r="3720" spans="26:26">
      <c r="Z3720" s="47">
        <v>3728</v>
      </c>
    </row>
    <row r="3721" spans="26:26">
      <c r="Z3721" s="47">
        <v>3729</v>
      </c>
    </row>
    <row r="3722" spans="26:26">
      <c r="Z3722" s="47">
        <v>3730</v>
      </c>
    </row>
    <row r="3723" spans="26:26">
      <c r="Z3723" s="47">
        <v>3731</v>
      </c>
    </row>
    <row r="3724" spans="26:26">
      <c r="Z3724" s="47">
        <v>3732</v>
      </c>
    </row>
    <row r="3725" spans="26:26">
      <c r="Z3725" s="47">
        <v>3733</v>
      </c>
    </row>
    <row r="3726" spans="26:26">
      <c r="Z3726" s="47">
        <v>3734</v>
      </c>
    </row>
    <row r="3727" spans="26:26">
      <c r="Z3727" s="47">
        <v>3735</v>
      </c>
    </row>
    <row r="3728" spans="26:26">
      <c r="Z3728" s="47">
        <v>3736</v>
      </c>
    </row>
    <row r="3729" spans="26:26">
      <c r="Z3729" s="47">
        <v>3737</v>
      </c>
    </row>
    <row r="3730" spans="26:26">
      <c r="Z3730" s="47">
        <v>3738</v>
      </c>
    </row>
    <row r="3731" spans="26:26">
      <c r="Z3731" s="47">
        <v>3739</v>
      </c>
    </row>
    <row r="3732" spans="26:26">
      <c r="Z3732" s="47">
        <v>3740</v>
      </c>
    </row>
    <row r="3733" spans="26:26">
      <c r="Z3733" s="47">
        <v>3741</v>
      </c>
    </row>
    <row r="3734" spans="26:26">
      <c r="Z3734" s="47">
        <v>3742</v>
      </c>
    </row>
    <row r="3735" spans="26:26">
      <c r="Z3735" s="47">
        <v>3743</v>
      </c>
    </row>
    <row r="3736" spans="26:26">
      <c r="Z3736" s="47">
        <v>3744</v>
      </c>
    </row>
    <row r="3737" spans="26:26">
      <c r="Z3737" s="47">
        <v>3745</v>
      </c>
    </row>
    <row r="3738" spans="26:26">
      <c r="Z3738" s="47">
        <v>3746</v>
      </c>
    </row>
    <row r="3739" spans="26:26">
      <c r="Z3739" s="47">
        <v>3747</v>
      </c>
    </row>
    <row r="3740" spans="26:26">
      <c r="Z3740" s="47">
        <v>3748</v>
      </c>
    </row>
    <row r="3741" spans="26:26">
      <c r="Z3741" s="47">
        <v>3749</v>
      </c>
    </row>
    <row r="3742" spans="26:26">
      <c r="Z3742" s="47">
        <v>3750</v>
      </c>
    </row>
    <row r="3743" spans="26:26">
      <c r="Z3743" s="47">
        <v>3751</v>
      </c>
    </row>
    <row r="3744" spans="26:26">
      <c r="Z3744" s="47">
        <v>3752</v>
      </c>
    </row>
    <row r="3745" spans="26:26">
      <c r="Z3745" s="47">
        <v>3753</v>
      </c>
    </row>
    <row r="3746" spans="26:26">
      <c r="Z3746" s="47">
        <v>3754</v>
      </c>
    </row>
    <row r="3747" spans="26:26">
      <c r="Z3747" s="47">
        <v>3755</v>
      </c>
    </row>
    <row r="3748" spans="26:26">
      <c r="Z3748" s="47">
        <v>3756</v>
      </c>
    </row>
    <row r="3749" spans="26:26">
      <c r="Z3749" s="47">
        <v>3757</v>
      </c>
    </row>
    <row r="3750" spans="26:26">
      <c r="Z3750" s="47">
        <v>3758</v>
      </c>
    </row>
    <row r="3751" spans="26:26">
      <c r="Z3751" s="47">
        <v>3759</v>
      </c>
    </row>
    <row r="3752" spans="26:26">
      <c r="Z3752" s="47">
        <v>3760</v>
      </c>
    </row>
    <row r="3753" spans="26:26">
      <c r="Z3753" s="47">
        <v>3761</v>
      </c>
    </row>
    <row r="3754" spans="26:26">
      <c r="Z3754" s="47">
        <v>3762</v>
      </c>
    </row>
    <row r="3755" spans="26:26">
      <c r="Z3755" s="47">
        <v>3763</v>
      </c>
    </row>
    <row r="3756" spans="26:26">
      <c r="Z3756" s="47">
        <v>3764</v>
      </c>
    </row>
    <row r="3757" spans="26:26">
      <c r="Z3757" s="47">
        <v>3765</v>
      </c>
    </row>
    <row r="3758" spans="26:26">
      <c r="Z3758" s="47">
        <v>3766</v>
      </c>
    </row>
    <row r="3759" spans="26:26">
      <c r="Z3759" s="47">
        <v>3767</v>
      </c>
    </row>
    <row r="3760" spans="26:26">
      <c r="Z3760" s="47">
        <v>3768</v>
      </c>
    </row>
    <row r="3761" spans="26:26">
      <c r="Z3761" s="47">
        <v>3769</v>
      </c>
    </row>
    <row r="3762" spans="26:26">
      <c r="Z3762" s="47">
        <v>3770</v>
      </c>
    </row>
    <row r="3763" spans="26:26">
      <c r="Z3763" s="47">
        <v>3771</v>
      </c>
    </row>
    <row r="3764" spans="26:26">
      <c r="Z3764" s="47">
        <v>3772</v>
      </c>
    </row>
    <row r="3765" spans="26:26">
      <c r="Z3765" s="47">
        <v>3773</v>
      </c>
    </row>
    <row r="3766" spans="26:26">
      <c r="Z3766" s="47">
        <v>3774</v>
      </c>
    </row>
    <row r="3767" spans="26:26">
      <c r="Z3767" s="47">
        <v>3775</v>
      </c>
    </row>
    <row r="3768" spans="26:26">
      <c r="Z3768" s="47">
        <v>3776</v>
      </c>
    </row>
    <row r="3769" spans="26:26">
      <c r="Z3769" s="47">
        <v>3777</v>
      </c>
    </row>
    <row r="3770" spans="26:26">
      <c r="Z3770" s="47">
        <v>3778</v>
      </c>
    </row>
    <row r="3771" spans="26:26">
      <c r="Z3771" s="47">
        <v>3779</v>
      </c>
    </row>
    <row r="3772" spans="26:26">
      <c r="Z3772" s="47">
        <v>3780</v>
      </c>
    </row>
    <row r="3773" spans="26:26">
      <c r="Z3773" s="47">
        <v>3781</v>
      </c>
    </row>
    <row r="3774" spans="26:26">
      <c r="Z3774" s="47">
        <v>3782</v>
      </c>
    </row>
    <row r="3775" spans="26:26">
      <c r="Z3775" s="47">
        <v>3783</v>
      </c>
    </row>
    <row r="3776" spans="26:26">
      <c r="Z3776" s="47">
        <v>3784</v>
      </c>
    </row>
    <row r="3777" spans="26:26">
      <c r="Z3777" s="47">
        <v>3785</v>
      </c>
    </row>
    <row r="3778" spans="26:26">
      <c r="Z3778" s="47">
        <v>3786</v>
      </c>
    </row>
    <row r="3779" spans="26:26">
      <c r="Z3779" s="47">
        <v>3787</v>
      </c>
    </row>
    <row r="3780" spans="26:26">
      <c r="Z3780" s="47">
        <v>3788</v>
      </c>
    </row>
    <row r="3781" spans="26:26">
      <c r="Z3781" s="47">
        <v>3789</v>
      </c>
    </row>
    <row r="3782" spans="26:26">
      <c r="Z3782" s="47">
        <v>3790</v>
      </c>
    </row>
    <row r="3783" spans="26:26">
      <c r="Z3783" s="47">
        <v>3791</v>
      </c>
    </row>
    <row r="3784" spans="26:26">
      <c r="Z3784" s="47">
        <v>3792</v>
      </c>
    </row>
    <row r="3785" spans="26:26">
      <c r="Z3785" s="47">
        <v>3793</v>
      </c>
    </row>
    <row r="3786" spans="26:26">
      <c r="Z3786" s="47">
        <v>3794</v>
      </c>
    </row>
    <row r="3787" spans="26:26">
      <c r="Z3787" s="47">
        <v>3795</v>
      </c>
    </row>
    <row r="3788" spans="26:26">
      <c r="Z3788" s="47">
        <v>3796</v>
      </c>
    </row>
    <row r="3789" spans="26:26">
      <c r="Z3789" s="47">
        <v>3797</v>
      </c>
    </row>
    <row r="3790" spans="26:26">
      <c r="Z3790" s="47">
        <v>3798</v>
      </c>
    </row>
    <row r="3791" spans="26:26">
      <c r="Z3791" s="47">
        <v>3799</v>
      </c>
    </row>
    <row r="3792" spans="26:26">
      <c r="Z3792" s="47">
        <v>3800</v>
      </c>
    </row>
    <row r="3793" spans="26:26">
      <c r="Z3793" s="47">
        <v>3801</v>
      </c>
    </row>
    <row r="3794" spans="26:26">
      <c r="Z3794" s="47">
        <v>3802</v>
      </c>
    </row>
    <row r="3795" spans="26:26">
      <c r="Z3795" s="47">
        <v>3803</v>
      </c>
    </row>
    <row r="3796" spans="26:26">
      <c r="Z3796" s="47">
        <v>3804</v>
      </c>
    </row>
    <row r="3797" spans="26:26">
      <c r="Z3797" s="47">
        <v>3805</v>
      </c>
    </row>
    <row r="3798" spans="26:26">
      <c r="Z3798" s="47">
        <v>3806</v>
      </c>
    </row>
    <row r="3799" spans="26:26">
      <c r="Z3799" s="47">
        <v>3807</v>
      </c>
    </row>
    <row r="3800" spans="26:26">
      <c r="Z3800" s="47">
        <v>3808</v>
      </c>
    </row>
    <row r="3801" spans="26:26">
      <c r="Z3801" s="47">
        <v>3809</v>
      </c>
    </row>
    <row r="3802" spans="26:26">
      <c r="Z3802" s="47">
        <v>3810</v>
      </c>
    </row>
    <row r="3803" spans="26:26">
      <c r="Z3803" s="47">
        <v>3811</v>
      </c>
    </row>
    <row r="3804" spans="26:26">
      <c r="Z3804" s="47">
        <v>3812</v>
      </c>
    </row>
    <row r="3805" spans="26:26">
      <c r="Z3805" s="47">
        <v>3813</v>
      </c>
    </row>
    <row r="3806" spans="26:26">
      <c r="Z3806" s="47">
        <v>3814</v>
      </c>
    </row>
    <row r="3807" spans="26:26">
      <c r="Z3807" s="47">
        <v>3815</v>
      </c>
    </row>
    <row r="3808" spans="26:26">
      <c r="Z3808" s="47">
        <v>3816</v>
      </c>
    </row>
    <row r="3809" spans="26:26">
      <c r="Z3809" s="47">
        <v>3817</v>
      </c>
    </row>
    <row r="3810" spans="26:26">
      <c r="Z3810" s="47">
        <v>3818</v>
      </c>
    </row>
    <row r="3811" spans="26:26">
      <c r="Z3811" s="47">
        <v>3819</v>
      </c>
    </row>
    <row r="3812" spans="26:26">
      <c r="Z3812" s="47">
        <v>3820</v>
      </c>
    </row>
    <row r="3813" spans="26:26">
      <c r="Z3813" s="47">
        <v>3821</v>
      </c>
    </row>
    <row r="3814" spans="26:26">
      <c r="Z3814" s="47">
        <v>3822</v>
      </c>
    </row>
    <row r="3815" spans="26:26">
      <c r="Z3815" s="47">
        <v>3823</v>
      </c>
    </row>
    <row r="3816" spans="26:26">
      <c r="Z3816" s="47">
        <v>3824</v>
      </c>
    </row>
    <row r="3817" spans="26:26">
      <c r="Z3817" s="47">
        <v>3825</v>
      </c>
    </row>
    <row r="3818" spans="26:26">
      <c r="Z3818" s="47">
        <v>3826</v>
      </c>
    </row>
    <row r="3819" spans="26:26">
      <c r="Z3819" s="47">
        <v>3827</v>
      </c>
    </row>
    <row r="3820" spans="26:26">
      <c r="Z3820" s="47">
        <v>3828</v>
      </c>
    </row>
    <row r="3821" spans="26:26">
      <c r="Z3821" s="47">
        <v>3829</v>
      </c>
    </row>
    <row r="3822" spans="26:26">
      <c r="Z3822" s="47">
        <v>3830</v>
      </c>
    </row>
    <row r="3823" spans="26:26">
      <c r="Z3823" s="47">
        <v>3831</v>
      </c>
    </row>
    <row r="3824" spans="26:26">
      <c r="Z3824" s="47">
        <v>3832</v>
      </c>
    </row>
    <row r="3825" spans="26:26">
      <c r="Z3825" s="47">
        <v>3833</v>
      </c>
    </row>
    <row r="3826" spans="26:26">
      <c r="Z3826" s="47">
        <v>3834</v>
      </c>
    </row>
    <row r="3827" spans="26:26">
      <c r="Z3827" s="47">
        <v>3835</v>
      </c>
    </row>
    <row r="3828" spans="26:26">
      <c r="Z3828" s="47">
        <v>3836</v>
      </c>
    </row>
    <row r="3829" spans="26:26">
      <c r="Z3829" s="47">
        <v>3837</v>
      </c>
    </row>
    <row r="3830" spans="26:26">
      <c r="Z3830" s="47">
        <v>3838</v>
      </c>
    </row>
    <row r="3831" spans="26:26">
      <c r="Z3831" s="47">
        <v>3839</v>
      </c>
    </row>
    <row r="3832" spans="26:26">
      <c r="Z3832" s="47">
        <v>3840</v>
      </c>
    </row>
    <row r="3833" spans="26:26">
      <c r="Z3833" s="47">
        <v>3841</v>
      </c>
    </row>
    <row r="3834" spans="26:26">
      <c r="Z3834" s="47">
        <v>3842</v>
      </c>
    </row>
    <row r="3835" spans="26:26">
      <c r="Z3835" s="47">
        <v>3843</v>
      </c>
    </row>
    <row r="3836" spans="26:26">
      <c r="Z3836" s="47">
        <v>3844</v>
      </c>
    </row>
    <row r="3837" spans="26:26">
      <c r="Z3837" s="47">
        <v>3845</v>
      </c>
    </row>
    <row r="3838" spans="26:26">
      <c r="Z3838" s="47">
        <v>3846</v>
      </c>
    </row>
    <row r="3839" spans="26:26">
      <c r="Z3839" s="47">
        <v>3847</v>
      </c>
    </row>
    <row r="3840" spans="26:26">
      <c r="Z3840" s="47">
        <v>3848</v>
      </c>
    </row>
    <row r="3841" spans="26:26">
      <c r="Z3841" s="47">
        <v>3849</v>
      </c>
    </row>
    <row r="3842" spans="26:26">
      <c r="Z3842" s="47">
        <v>3850</v>
      </c>
    </row>
    <row r="3843" spans="26:26">
      <c r="Z3843" s="47">
        <v>3851</v>
      </c>
    </row>
    <row r="3844" spans="26:26">
      <c r="Z3844" s="47">
        <v>3852</v>
      </c>
    </row>
    <row r="3845" spans="26:26">
      <c r="Z3845" s="47">
        <v>3853</v>
      </c>
    </row>
    <row r="3846" spans="26:26">
      <c r="Z3846" s="47">
        <v>3854</v>
      </c>
    </row>
    <row r="3847" spans="26:26">
      <c r="Z3847" s="47">
        <v>3855</v>
      </c>
    </row>
    <row r="3848" spans="26:26">
      <c r="Z3848" s="47">
        <v>3856</v>
      </c>
    </row>
    <row r="3849" spans="26:26">
      <c r="Z3849" s="47">
        <v>3857</v>
      </c>
    </row>
    <row r="3850" spans="26:26">
      <c r="Z3850" s="47">
        <v>3858</v>
      </c>
    </row>
    <row r="3851" spans="26:26">
      <c r="Z3851" s="47">
        <v>3859</v>
      </c>
    </row>
    <row r="3852" spans="26:26">
      <c r="Z3852" s="47">
        <v>3860</v>
      </c>
    </row>
    <row r="3853" spans="26:26">
      <c r="Z3853" s="47">
        <v>3861</v>
      </c>
    </row>
    <row r="3854" spans="26:26">
      <c r="Z3854" s="47">
        <v>3862</v>
      </c>
    </row>
    <row r="3855" spans="26:26">
      <c r="Z3855" s="47">
        <v>3863</v>
      </c>
    </row>
    <row r="3856" spans="26:26">
      <c r="Z3856" s="47">
        <v>3864</v>
      </c>
    </row>
    <row r="3857" spans="26:26">
      <c r="Z3857" s="47">
        <v>3865</v>
      </c>
    </row>
    <row r="3858" spans="26:26">
      <c r="Z3858" s="47">
        <v>3866</v>
      </c>
    </row>
    <row r="3859" spans="26:26">
      <c r="Z3859" s="47">
        <v>3867</v>
      </c>
    </row>
    <row r="3860" spans="26:26">
      <c r="Z3860" s="47">
        <v>3868</v>
      </c>
    </row>
    <row r="3861" spans="26:26">
      <c r="Z3861" s="47">
        <v>3869</v>
      </c>
    </row>
    <row r="3862" spans="26:26">
      <c r="Z3862" s="47">
        <v>3870</v>
      </c>
    </row>
    <row r="3863" spans="26:26">
      <c r="Z3863" s="47">
        <v>3871</v>
      </c>
    </row>
    <row r="3864" spans="26:26">
      <c r="Z3864" s="47">
        <v>3872</v>
      </c>
    </row>
    <row r="3865" spans="26:26">
      <c r="Z3865" s="47">
        <v>3873</v>
      </c>
    </row>
    <row r="3866" spans="26:26">
      <c r="Z3866" s="47">
        <v>3874</v>
      </c>
    </row>
    <row r="3867" spans="26:26">
      <c r="Z3867" s="47">
        <v>3875</v>
      </c>
    </row>
    <row r="3868" spans="26:26">
      <c r="Z3868" s="47">
        <v>3876</v>
      </c>
    </row>
    <row r="3869" spans="26:26">
      <c r="Z3869" s="47">
        <v>3877</v>
      </c>
    </row>
    <row r="3870" spans="26:26">
      <c r="Z3870" s="47">
        <v>3878</v>
      </c>
    </row>
    <row r="3871" spans="26:26">
      <c r="Z3871" s="47">
        <v>3879</v>
      </c>
    </row>
    <row r="3872" spans="26:26">
      <c r="Z3872" s="47">
        <v>3880</v>
      </c>
    </row>
    <row r="3873" spans="26:26">
      <c r="Z3873" s="47">
        <v>3881</v>
      </c>
    </row>
    <row r="3874" spans="26:26">
      <c r="Z3874" s="47">
        <v>3882</v>
      </c>
    </row>
    <row r="3875" spans="26:26">
      <c r="Z3875" s="47">
        <v>3883</v>
      </c>
    </row>
    <row r="3876" spans="26:26">
      <c r="Z3876" s="47">
        <v>3884</v>
      </c>
    </row>
    <row r="3877" spans="26:26">
      <c r="Z3877" s="47">
        <v>3885</v>
      </c>
    </row>
    <row r="3878" spans="26:26">
      <c r="Z3878" s="47">
        <v>3886</v>
      </c>
    </row>
    <row r="3879" spans="26:26">
      <c r="Z3879" s="47">
        <v>3887</v>
      </c>
    </row>
    <row r="3880" spans="26:26">
      <c r="Z3880" s="47">
        <v>3888</v>
      </c>
    </row>
    <row r="3881" spans="26:26">
      <c r="Z3881" s="47">
        <v>3889</v>
      </c>
    </row>
    <row r="3882" spans="26:26">
      <c r="Z3882" s="47">
        <v>3890</v>
      </c>
    </row>
    <row r="3883" spans="26:26">
      <c r="Z3883" s="47">
        <v>3891</v>
      </c>
    </row>
    <row r="3884" spans="26:26">
      <c r="Z3884" s="47">
        <v>3892</v>
      </c>
    </row>
    <row r="3885" spans="26:26">
      <c r="Z3885" s="47">
        <v>3893</v>
      </c>
    </row>
    <row r="3886" spans="26:26">
      <c r="Z3886" s="47">
        <v>3894</v>
      </c>
    </row>
    <row r="3887" spans="26:26">
      <c r="Z3887" s="47">
        <v>3895</v>
      </c>
    </row>
    <row r="3888" spans="26:26">
      <c r="Z3888" s="47">
        <v>3896</v>
      </c>
    </row>
    <row r="3889" spans="26:26">
      <c r="Z3889" s="47">
        <v>3897</v>
      </c>
    </row>
    <row r="3890" spans="26:26">
      <c r="Z3890" s="47">
        <v>3898</v>
      </c>
    </row>
    <row r="3891" spans="26:26">
      <c r="Z3891" s="47">
        <v>3899</v>
      </c>
    </row>
    <row r="3892" spans="26:26">
      <c r="Z3892" s="47">
        <v>3900</v>
      </c>
    </row>
    <row r="3893" spans="26:26">
      <c r="Z3893" s="47">
        <v>3901</v>
      </c>
    </row>
    <row r="3894" spans="26:26">
      <c r="Z3894" s="47">
        <v>3902</v>
      </c>
    </row>
    <row r="3895" spans="26:26">
      <c r="Z3895" s="47">
        <v>3903</v>
      </c>
    </row>
    <row r="3896" spans="26:26">
      <c r="Z3896" s="47">
        <v>3904</v>
      </c>
    </row>
    <row r="3897" spans="26:26">
      <c r="Z3897" s="47">
        <v>3905</v>
      </c>
    </row>
    <row r="3898" spans="26:26">
      <c r="Z3898" s="47">
        <v>3906</v>
      </c>
    </row>
    <row r="3899" spans="26:26">
      <c r="Z3899" s="47">
        <v>3907</v>
      </c>
    </row>
    <row r="3900" spans="26:26">
      <c r="Z3900" s="47">
        <v>3908</v>
      </c>
    </row>
    <row r="3901" spans="26:26">
      <c r="Z3901" s="47">
        <v>3909</v>
      </c>
    </row>
    <row r="3902" spans="26:26">
      <c r="Z3902" s="47">
        <v>3910</v>
      </c>
    </row>
    <row r="3903" spans="26:26">
      <c r="Z3903" s="47">
        <v>3911</v>
      </c>
    </row>
    <row r="3904" spans="26:26">
      <c r="Z3904" s="47">
        <v>3912</v>
      </c>
    </row>
    <row r="3905" spans="26:26">
      <c r="Z3905" s="47">
        <v>3913</v>
      </c>
    </row>
    <row r="3906" spans="26:26">
      <c r="Z3906" s="47">
        <v>3914</v>
      </c>
    </row>
    <row r="3907" spans="26:26">
      <c r="Z3907" s="47">
        <v>3915</v>
      </c>
    </row>
    <row r="3908" spans="26:26">
      <c r="Z3908" s="47">
        <v>3916</v>
      </c>
    </row>
    <row r="3909" spans="26:26">
      <c r="Z3909" s="47">
        <v>3917</v>
      </c>
    </row>
    <row r="3910" spans="26:26">
      <c r="Z3910" s="47">
        <v>3918</v>
      </c>
    </row>
    <row r="3911" spans="26:26">
      <c r="Z3911" s="47">
        <v>3919</v>
      </c>
    </row>
    <row r="3912" spans="26:26">
      <c r="Z3912" s="47">
        <v>3920</v>
      </c>
    </row>
    <row r="3913" spans="26:26">
      <c r="Z3913" s="47">
        <v>3921</v>
      </c>
    </row>
    <row r="3914" spans="26:26">
      <c r="Z3914" s="47">
        <v>3922</v>
      </c>
    </row>
    <row r="3915" spans="26:26">
      <c r="Z3915" s="47">
        <v>3923</v>
      </c>
    </row>
    <row r="3916" spans="26:26">
      <c r="Z3916" s="47">
        <v>3924</v>
      </c>
    </row>
    <row r="3917" spans="26:26">
      <c r="Z3917" s="47">
        <v>3925</v>
      </c>
    </row>
    <row r="3918" spans="26:26">
      <c r="Z3918" s="47">
        <v>3926</v>
      </c>
    </row>
    <row r="3919" spans="26:26">
      <c r="Z3919" s="47">
        <v>3927</v>
      </c>
    </row>
    <row r="3920" spans="26:26">
      <c r="Z3920" s="47">
        <v>3928</v>
      </c>
    </row>
    <row r="3921" spans="26:26">
      <c r="Z3921" s="47">
        <v>3929</v>
      </c>
    </row>
    <row r="3922" spans="26:26">
      <c r="Z3922" s="47">
        <v>3930</v>
      </c>
    </row>
    <row r="3923" spans="26:26">
      <c r="Z3923" s="47">
        <v>3931</v>
      </c>
    </row>
    <row r="3924" spans="26:26">
      <c r="Z3924" s="47">
        <v>3932</v>
      </c>
    </row>
    <row r="3925" spans="26:26">
      <c r="Z3925" s="47">
        <v>3933</v>
      </c>
    </row>
    <row r="3926" spans="26:26">
      <c r="Z3926" s="47">
        <v>3934</v>
      </c>
    </row>
    <row r="3927" spans="26:26">
      <c r="Z3927" s="47">
        <v>3935</v>
      </c>
    </row>
    <row r="3928" spans="26:26">
      <c r="Z3928" s="47">
        <v>3936</v>
      </c>
    </row>
    <row r="3929" spans="26:26">
      <c r="Z3929" s="47">
        <v>3937</v>
      </c>
    </row>
    <row r="3930" spans="26:26">
      <c r="Z3930" s="47">
        <v>3938</v>
      </c>
    </row>
    <row r="3931" spans="26:26">
      <c r="Z3931" s="47">
        <v>3939</v>
      </c>
    </row>
    <row r="3932" spans="26:26">
      <c r="Z3932" s="47">
        <v>3940</v>
      </c>
    </row>
    <row r="3933" spans="26:26">
      <c r="Z3933" s="47">
        <v>3941</v>
      </c>
    </row>
    <row r="3934" spans="26:26">
      <c r="Z3934" s="47">
        <v>3942</v>
      </c>
    </row>
    <row r="3935" spans="26:26">
      <c r="Z3935" s="47">
        <v>3943</v>
      </c>
    </row>
    <row r="3936" spans="26:26">
      <c r="Z3936" s="47">
        <v>3944</v>
      </c>
    </row>
    <row r="3937" spans="26:26">
      <c r="Z3937" s="47">
        <v>3945</v>
      </c>
    </row>
    <row r="3938" spans="26:26">
      <c r="Z3938" s="47">
        <v>3946</v>
      </c>
    </row>
    <row r="3939" spans="26:26">
      <c r="Z3939" s="47">
        <v>3947</v>
      </c>
    </row>
    <row r="3940" spans="26:26">
      <c r="Z3940" s="47">
        <v>3948</v>
      </c>
    </row>
    <row r="3941" spans="26:26">
      <c r="Z3941" s="47">
        <v>3949</v>
      </c>
    </row>
    <row r="3942" spans="26:26">
      <c r="Z3942" s="47">
        <v>3950</v>
      </c>
    </row>
    <row r="3943" spans="26:26">
      <c r="Z3943" s="47">
        <v>3951</v>
      </c>
    </row>
    <row r="3944" spans="26:26">
      <c r="Z3944" s="47">
        <v>3952</v>
      </c>
    </row>
    <row r="3945" spans="26:26">
      <c r="Z3945" s="47">
        <v>3953</v>
      </c>
    </row>
    <row r="3946" spans="26:26">
      <c r="Z3946" s="47">
        <v>3954</v>
      </c>
    </row>
    <row r="3947" spans="26:26">
      <c r="Z3947" s="47">
        <v>3955</v>
      </c>
    </row>
    <row r="3948" spans="26:26">
      <c r="Z3948" s="47">
        <v>3956</v>
      </c>
    </row>
    <row r="3949" spans="26:26">
      <c r="Z3949" s="47">
        <v>3957</v>
      </c>
    </row>
    <row r="3950" spans="26:26">
      <c r="Z3950" s="47">
        <v>3958</v>
      </c>
    </row>
    <row r="3951" spans="26:26">
      <c r="Z3951" s="47">
        <v>3959</v>
      </c>
    </row>
    <row r="3952" spans="26:26">
      <c r="Z3952" s="47">
        <v>3960</v>
      </c>
    </row>
    <row r="3953" spans="26:26">
      <c r="Z3953" s="47">
        <v>3961</v>
      </c>
    </row>
    <row r="3954" spans="26:26">
      <c r="Z3954" s="47">
        <v>3962</v>
      </c>
    </row>
    <row r="3955" spans="26:26">
      <c r="Z3955" s="47">
        <v>3963</v>
      </c>
    </row>
    <row r="3956" spans="26:26">
      <c r="Z3956" s="47">
        <v>3964</v>
      </c>
    </row>
    <row r="3957" spans="26:26">
      <c r="Z3957" s="47">
        <v>3965</v>
      </c>
    </row>
    <row r="3958" spans="26:26">
      <c r="Z3958" s="47">
        <v>3966</v>
      </c>
    </row>
    <row r="3959" spans="26:26">
      <c r="Z3959" s="47">
        <v>3967</v>
      </c>
    </row>
    <row r="3960" spans="26:26">
      <c r="Z3960" s="47">
        <v>3968</v>
      </c>
    </row>
    <row r="3961" spans="26:26">
      <c r="Z3961" s="47">
        <v>3969</v>
      </c>
    </row>
    <row r="3962" spans="26:26">
      <c r="Z3962" s="47">
        <v>3970</v>
      </c>
    </row>
    <row r="3963" spans="26:26">
      <c r="Z3963" s="47">
        <v>3971</v>
      </c>
    </row>
    <row r="3964" spans="26:26">
      <c r="Z3964" s="47">
        <v>3972</v>
      </c>
    </row>
    <row r="3965" spans="26:26">
      <c r="Z3965" s="47">
        <v>3973</v>
      </c>
    </row>
    <row r="3966" spans="26:26">
      <c r="Z3966" s="47">
        <v>3974</v>
      </c>
    </row>
    <row r="3967" spans="26:26">
      <c r="Z3967" s="47">
        <v>3975</v>
      </c>
    </row>
    <row r="3968" spans="26:26">
      <c r="Z3968" s="47">
        <v>3976</v>
      </c>
    </row>
    <row r="3969" spans="26:26">
      <c r="Z3969" s="47">
        <v>3977</v>
      </c>
    </row>
    <row r="3970" spans="26:26">
      <c r="Z3970" s="47">
        <v>3978</v>
      </c>
    </row>
    <row r="3971" spans="26:26">
      <c r="Z3971" s="47">
        <v>3979</v>
      </c>
    </row>
    <row r="3972" spans="26:26">
      <c r="Z3972" s="47">
        <v>3980</v>
      </c>
    </row>
    <row r="3973" spans="26:26">
      <c r="Z3973" s="47">
        <v>3981</v>
      </c>
    </row>
    <row r="3974" spans="26:26">
      <c r="Z3974" s="47">
        <v>3982</v>
      </c>
    </row>
    <row r="3975" spans="26:26">
      <c r="Z3975" s="47">
        <v>3983</v>
      </c>
    </row>
    <row r="3976" spans="26:26">
      <c r="Z3976" s="47">
        <v>3984</v>
      </c>
    </row>
    <row r="3977" spans="26:26">
      <c r="Z3977" s="47">
        <v>3985</v>
      </c>
    </row>
    <row r="3978" spans="26:26">
      <c r="Z3978" s="47">
        <v>3986</v>
      </c>
    </row>
    <row r="3979" spans="26:26">
      <c r="Z3979" s="47">
        <v>3987</v>
      </c>
    </row>
    <row r="3980" spans="26:26">
      <c r="Z3980" s="47">
        <v>3988</v>
      </c>
    </row>
    <row r="3981" spans="26:26">
      <c r="Z3981" s="47">
        <v>3989</v>
      </c>
    </row>
    <row r="3982" spans="26:26">
      <c r="Z3982" s="47">
        <v>3990</v>
      </c>
    </row>
    <row r="3983" spans="26:26">
      <c r="Z3983" s="47">
        <v>3991</v>
      </c>
    </row>
    <row r="3984" spans="26:26">
      <c r="Z3984" s="47">
        <v>3992</v>
      </c>
    </row>
    <row r="3985" spans="26:26">
      <c r="Z3985" s="47">
        <v>3993</v>
      </c>
    </row>
    <row r="3986" spans="26:26">
      <c r="Z3986" s="47">
        <v>3994</v>
      </c>
    </row>
    <row r="3987" spans="26:26">
      <c r="Z3987" s="47">
        <v>3995</v>
      </c>
    </row>
    <row r="3988" spans="26:26">
      <c r="Z3988" s="47">
        <v>3996</v>
      </c>
    </row>
    <row r="3989" spans="26:26">
      <c r="Z3989" s="47">
        <v>3997</v>
      </c>
    </row>
    <row r="3990" spans="26:26">
      <c r="Z3990" s="47">
        <v>3998</v>
      </c>
    </row>
    <row r="3991" spans="26:26">
      <c r="Z3991" s="47">
        <v>3999</v>
      </c>
    </row>
    <row r="3992" spans="26:26">
      <c r="Z3992" s="47">
        <v>4000</v>
      </c>
    </row>
    <row r="3993" spans="26:26">
      <c r="Z3993" s="47">
        <v>4001</v>
      </c>
    </row>
    <row r="3994" spans="26:26">
      <c r="Z3994" s="47">
        <v>4002</v>
      </c>
    </row>
    <row r="3995" spans="26:26">
      <c r="Z3995" s="47">
        <v>4003</v>
      </c>
    </row>
    <row r="3996" spans="26:26">
      <c r="Z3996" s="47">
        <v>4004</v>
      </c>
    </row>
    <row r="3997" spans="26:26">
      <c r="Z3997" s="47">
        <v>4005</v>
      </c>
    </row>
    <row r="3998" spans="26:26">
      <c r="Z3998" s="47">
        <v>4006</v>
      </c>
    </row>
    <row r="3999" spans="26:26">
      <c r="Z3999" s="47">
        <v>4007</v>
      </c>
    </row>
    <row r="4000" spans="26:26">
      <c r="Z4000" s="47">
        <v>4008</v>
      </c>
    </row>
    <row r="4001" spans="26:26">
      <c r="Z4001" s="47">
        <v>4009</v>
      </c>
    </row>
    <row r="4002" spans="26:26">
      <c r="Z4002" s="47">
        <v>4010</v>
      </c>
    </row>
    <row r="4003" spans="26:26">
      <c r="Z4003" s="47">
        <v>4011</v>
      </c>
    </row>
  </sheetData>
  <sheetProtection algorithmName="SHA-512" hashValue="9pahu0FQxTZUkfFutxvo5hGCOjIif+ENg7p6qtstqQFyiWTqtb8fCxU89jYmoEbo01lv3nh8FFekpXoEgPhqEQ==" saltValue="aNCLqzux+t6AHeoaerLx9Q==" spinCount="100000" sheet="1" selectLockedCells="1" selectUnlockedCells="1"/>
  <phoneticPr fontId="1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_x0020_Completed xmlns="765115f4-2c39-44e8-9866-9c17ea6a7fc2" xsi:nil="true"/>
    <Request_Type xmlns="765115f4-2c39-44e8-9866-9c17ea6a7fc2">New Product</Request_Type>
    <PD_NSR_ID xmlns="765115f4-2c39-44e8-9866-9c17ea6a7fc2">1399</PD_NSR_ID>
    <Buying_ID xmlns="765115f4-2c39-44e8-9866-9c17ea6a7fc2">1733</Buying_ID>
    <Priority xmlns="http://schemas.microsoft.com/sharepoint/v3">(2) Normal</Priority>
    <New_x0020_JDE_x0020_Code xmlns="765115f4-2c39-44e8-9866-9c17ea6a7fc2" xsi:nil="true"/>
    <PD_List_Lookup xmlns="765115f4-2c39-44e8-9866-9c17ea6a7fc2" xsi:nil="true"/>
    <Buying_Request_ID xmlns="765115f4-2c39-44e8-9866-9c17ea6a7fc2">NLR-BCSS-2023-04-25T16:11:47.673Z-21-1053</Buying_Request_ID>
    <Product xmlns="765115f4-2c39-44e8-9866-9c17ea6a7fc2">ACQUA PANNA STILL 50CLX24  50CL</Product>
    <Assigned_x0020_to0 xmlns="765115f4-2c39-44e8-9866-9c17ea6a7fc2">
      <UserInfo>
        <DisplayName/>
        <AccountId xsi:nil="true"/>
        <AccountType/>
      </UserInfo>
    </Assigned_x0020_to0>
    <Status xmlns="765115f4-2c39-44e8-9866-9c17ea6a7fc2">Request Received</Status>
    <SharedWithUsers xmlns="c3b89300-12fe-4127-8a66-a34488e847e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FE3B1C84FB6E4E935D5ADC325C81AB" ma:contentTypeVersion="166" ma:contentTypeDescription="Create a new document." ma:contentTypeScope="" ma:versionID="18a28fe7dc82ea7666da85f052340339">
  <xsd:schema xmlns:xsd="http://www.w3.org/2001/XMLSchema" xmlns:xs="http://www.w3.org/2001/XMLSchema" xmlns:p="http://schemas.microsoft.com/office/2006/metadata/properties" xmlns:ns1="http://schemas.microsoft.com/sharepoint/v3" xmlns:ns2="765115f4-2c39-44e8-9866-9c17ea6a7fc2" xmlns:ns3="c3b89300-12fe-4127-8a66-a34488e847e5" targetNamespace="http://schemas.microsoft.com/office/2006/metadata/properties" ma:root="true" ma:fieldsID="17f31989ff74670a46a2c8bc6feae646" ns1:_="" ns2:_="" ns3:_="">
    <xsd:import namespace="http://schemas.microsoft.com/sharepoint/v3"/>
    <xsd:import namespace="765115f4-2c39-44e8-9866-9c17ea6a7fc2"/>
    <xsd:import namespace="c3b89300-12fe-4127-8a66-a34488e847e5"/>
    <xsd:element name="properties">
      <xsd:complexType>
        <xsd:sequence>
          <xsd:element name="documentManagement">
            <xsd:complexType>
              <xsd:all>
                <xsd:element ref="ns2:Status" minOccurs="0"/>
                <xsd:element ref="ns2:Request_Type" minOccurs="0"/>
                <xsd:element ref="ns2:PD_NSR_ID" minOccurs="0"/>
                <xsd:element ref="ns2:Buying_ID" minOccurs="0"/>
                <xsd:element ref="ns2:Buying_Request_ID" minOccurs="0"/>
                <xsd:element ref="ns2:PD_List_Lookup" minOccurs="0"/>
                <xsd:element ref="ns2:Product" minOccurs="0"/>
                <xsd:element ref="ns2:New_x0020_JDE_x0020_Code" minOccurs="0"/>
                <xsd:element ref="ns2:Date_x0020_Completed" minOccurs="0"/>
                <xsd:element ref="ns1:Priority" minOccurs="0"/>
                <xsd:element ref="ns2:Assigned_x0020_to0" minOccurs="0"/>
                <xsd:element ref="ns2:MediaServiceMetadata" minOccurs="0"/>
                <xsd:element ref="ns2:MediaServiceFastMetadata" minOccurs="0"/>
                <xsd:element ref="ns3:SharedWithUsers" minOccurs="0"/>
                <xsd:element ref="ns3:SharedWithDetails" minOccurs="0"/>
                <xsd:element ref="ns2:PD_List_Lookup_x003a__x0020_ID" minOccurs="0"/>
                <xsd:element ref="ns2:PD_List_Lookup_x003a__x0020_Buying_ID" minOccurs="0"/>
                <xsd:element ref="ns2:PD_List_Lookup_x003a__x0020_PD_x002d_NLF_ID" minOccurs="0"/>
                <xsd:element ref="ns2:Request_U_ID_x003a_LU_x003a__x0020_Pricing_Completed" minOccurs="0"/>
                <xsd:element ref="ns2:Request_U_ID_x003a_LU_x003a__x0020_Day2SetupMCB" minOccurs="0"/>
                <xsd:element ref="ns2:Request_U_ID_x003a_LU_x003a__x0020_New_x0020_JDE_x0020_Code" minOccurs="0"/>
                <xsd:element ref="ns2:Request_U_ID_x003a_LU_x003a__x0020_MCBDateComple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riority" ma:index="10" nillable="true" ma:displayName="Priority" ma:default="(2) Normal" ma:format="Dropdown" ma:hidden="true" ma:internalName="Priority" ma:readOnly="false">
      <xsd:simpleType>
        <xsd:restriction base="dms:Choice">
          <xsd:enumeration value="(1) High"/>
          <xsd:enumeration value="(2) Normal"/>
          <xsd:enumeration value="(3) Low"/>
          <xsd:enumeration value="Urgent"/>
        </xsd:restriction>
      </xsd:simpleType>
    </xsd:element>
  </xsd:schema>
  <xsd:schema xmlns:xsd="http://www.w3.org/2001/XMLSchema" xmlns:xs="http://www.w3.org/2001/XMLSchema" xmlns:dms="http://schemas.microsoft.com/office/2006/documentManagement/types" xmlns:pc="http://schemas.microsoft.com/office/infopath/2007/PartnerControls" targetNamespace="765115f4-2c39-44e8-9866-9c17ea6a7fc2" elementFormDefault="qualified">
    <xsd:import namespace="http://schemas.microsoft.com/office/2006/documentManagement/types"/>
    <xsd:import namespace="http://schemas.microsoft.com/office/infopath/2007/PartnerControls"/>
    <xsd:element name="Status" ma:index="1" nillable="true" ma:displayName="NLF_Status" ma:default="Request Received" ma:format="Dropdown" ma:internalName="Status" ma:readOnly="false">
      <xsd:simpleType>
        <xsd:union memberTypes="dms:Text">
          <xsd:simpleType>
            <xsd:restriction base="dms:Choice">
              <xsd:enumeration value="Request Received"/>
              <xsd:enumeration value="Cancelled"/>
              <xsd:enumeration value="ERROR"/>
              <xsd:enumeration value="Documents Failed"/>
              <xsd:enumeration value="Documents Passed"/>
            </xsd:restriction>
          </xsd:simpleType>
        </xsd:union>
      </xsd:simpleType>
    </xsd:element>
    <xsd:element name="Request_Type" ma:index="2" nillable="true" ma:displayName="Request_Type" ma:format="Dropdown" ma:internalName="Request_Type" ma:readOnly="false">
      <xsd:simpleType>
        <xsd:restriction base="dms:Choice">
          <xsd:enumeration value="New Product"/>
          <xsd:enumeration value="Product Change"/>
          <xsd:enumeration value="XR to Std Range"/>
          <xsd:enumeration value="Open Add. Depot"/>
        </xsd:restriction>
      </xsd:simpleType>
    </xsd:element>
    <xsd:element name="PD_NSR_ID" ma:index="3" nillable="true" ma:displayName="PD_Request_ID" ma:decimals="0" ma:internalName="PD_NSR_ID" ma:readOnly="false" ma:percentage="FALSE">
      <xsd:simpleType>
        <xsd:restriction base="dms:Number"/>
      </xsd:simpleType>
    </xsd:element>
    <xsd:element name="Buying_ID" ma:index="4" nillable="true" ma:displayName="Buying_ID" ma:internalName="Buying_ID" ma:readOnly="false">
      <xsd:simpleType>
        <xsd:restriction base="dms:Text">
          <xsd:maxLength value="255"/>
        </xsd:restriction>
      </xsd:simpleType>
    </xsd:element>
    <xsd:element name="Buying_Request_ID" ma:index="5" nillable="true" ma:displayName="Request_U_ID" ma:format="Dropdown" ma:internalName="Buying_Request_ID" ma:readOnly="false">
      <xsd:simpleType>
        <xsd:restriction base="dms:Text">
          <xsd:maxLength value="255"/>
        </xsd:restriction>
      </xsd:simpleType>
    </xsd:element>
    <xsd:element name="PD_List_Lookup" ma:index="6" nillable="true" ma:displayName="Request_U_ID:LU" ma:format="Dropdown" ma:list="8a64fa47-b8c6-4caf-a96a-900a736a73e6" ma:internalName="PD_List_Lookup" ma:readOnly="false" ma:showField="field_42">
      <xsd:simpleType>
        <xsd:restriction base="dms:Lookup"/>
      </xsd:simpleType>
    </xsd:element>
    <xsd:element name="Product" ma:index="7" nillable="true" ma:displayName="Product" ma:internalName="Product" ma:readOnly="false">
      <xsd:simpleType>
        <xsd:restriction base="dms:Text">
          <xsd:maxLength value="255"/>
        </xsd:restriction>
      </xsd:simpleType>
    </xsd:element>
    <xsd:element name="New_x0020_JDE_x0020_Code" ma:index="8" nillable="true" ma:displayName="New JDE Code" ma:decimals="0" ma:format="Dropdown" ma:hidden="true" ma:internalName="New_x0020_JDE_x0020_Code" ma:readOnly="false" ma:percentage="FALSE">
      <xsd:simpleType>
        <xsd:restriction base="dms:Number"/>
      </xsd:simpleType>
    </xsd:element>
    <xsd:element name="Date_x0020_Completed" ma:index="9" nillable="true" ma:displayName="NLFCompleted" ma:format="DateOnly" ma:hidden="true" ma:internalName="Date_x0020_Completed" ma:readOnly="false">
      <xsd:simpleType>
        <xsd:restriction base="dms:DateTime"/>
      </xsd:simpleType>
    </xsd:element>
    <xsd:element name="Assigned_x0020_to0" ma:index="12" nillable="true" ma:displayName="Assigned/Actioned_By" ma:format="Dropdown" ma:hidden="true" ma:list="UserInfo" ma:SharePointGroup="0" ma:internalName="Assigned_x0020_to0"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PD_List_Lookup_x003a__x0020_ID" ma:index="24" nillable="true" ma:displayName="PD_ID:LU" ma:format="Dropdown" ma:hidden="true" ma:list="8a64fa47-b8c6-4caf-a96a-900a736a73e6" ma:internalName="PD_List_Lookup_x003a__x0020_ID" ma:readOnly="true" ma:showField="ID">
      <xsd:simpleType>
        <xsd:restriction base="dms:Lookup"/>
      </xsd:simpleType>
    </xsd:element>
    <xsd:element name="PD_List_Lookup_x003a__x0020_Buying_ID" ma:index="25" nillable="true" ma:displayName="Buying _ID:LU" ma:format="Dropdown" ma:hidden="true" ma:list="8a64fa47-b8c6-4caf-a96a-900a736a73e6" ma:internalName="PD_List_Lookup_x003a__x0020_Buying_ID" ma:readOnly="true" ma:showField="field_37">
      <xsd:simpleType>
        <xsd:restriction base="dms:Lookup"/>
      </xsd:simpleType>
    </xsd:element>
    <xsd:element name="PD_List_Lookup_x003a__x0020_PD_x002d_NLF_ID" ma:index="26" nillable="true" ma:displayName="PD-NLF_ID:LU" ma:format="Dropdown" ma:hidden="true" ma:list="8a64fa47-b8c6-4caf-a96a-900a736a73e6" ma:internalName="PD_List_Lookup_x003a__x0020_PD_x002d_NLF_ID" ma:readOnly="true" ma:showField="field_40">
      <xsd:simpleType>
        <xsd:restriction base="dms:Lookup"/>
      </xsd:simpleType>
    </xsd:element>
    <xsd:element name="Request_U_ID_x003a_LU_x003a__x0020_Pricing_Completed" ma:index="27" nillable="true" ma:displayName="Request_U_ID:LU: Pricing_Completed" ma:format="Dropdown" ma:hidden="true" ma:list="8a64fa47-b8c6-4caf-a96a-900a736a73e6" ma:internalName="Request_U_ID_x003a_LU_x003a__x0020_Pricing_Completed" ma:readOnly="true" ma:showField="field_60">
      <xsd:simpleType>
        <xsd:restriction base="dms:Lookup"/>
      </xsd:simpleType>
    </xsd:element>
    <xsd:element name="Request_U_ID_x003a_LU_x003a__x0020_Day2SetupMCB" ma:index="28" nillable="true" ma:displayName="Request_U_ID:LU: Day2SetupMCB" ma:format="Dropdown" ma:hidden="true" ma:list="8a64fa47-b8c6-4caf-a96a-900a736a73e6" ma:internalName="Request_U_ID_x003a_LU_x003a__x0020_Day2SetupMCB" ma:readOnly="true" ma:showField="Day2SetupMCB">
      <xsd:simpleType>
        <xsd:restriction base="dms:Lookup"/>
      </xsd:simpleType>
    </xsd:element>
    <xsd:element name="Request_U_ID_x003a_LU_x003a__x0020_New_x0020_JDE_x0020_Code" ma:index="29" nillable="true" ma:displayName="Request_U_ID:LU: New JDE Code" ma:format="Dropdown" ma:hidden="true" ma:list="8a64fa47-b8c6-4caf-a96a-900a736a73e6" ma:internalName="Request_U_ID_x003a_LU_x003a__x0020_New_x0020_JDE_x0020_Code" ma:readOnly="true" ma:showField="field_10">
      <xsd:simpleType>
        <xsd:restriction base="dms:Lookup"/>
      </xsd:simpleType>
    </xsd:element>
    <xsd:element name="Request_U_ID_x003a_LU_x003a__x0020_MCBDateCompleted" ma:index="30" nillable="true" ma:displayName="Request_U_ID:LU: MCBDateCompleted" ma:format="Dropdown" ma:hidden="true" ma:list="8a64fa47-b8c6-4caf-a96a-900a736a73e6" ma:internalName="Request_U_ID_x003a_LU_x003a__x0020_MCBDateCompleted" ma:readOnly="true" ma:showField="field_11">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3b89300-12fe-4127-8a66-a34488e847e5" elementFormDefault="qualified">
    <xsd:import namespace="http://schemas.microsoft.com/office/2006/documentManagement/types"/>
    <xsd:import namespace="http://schemas.microsoft.com/office/infopath/2007/PartnerControls"/>
    <xsd:element name="SharedWithUsers" ma:index="1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32DCE5-737E-4F09-9709-EF80AB72899D}">
  <ds:schemaRefs>
    <ds:schemaRef ds:uri="http://purl.org/dc/elements/1.1/"/>
    <ds:schemaRef ds:uri="http://schemas.microsoft.com/office/2006/documentManagement/types"/>
    <ds:schemaRef ds:uri="http://schemas.microsoft.com/office/2006/metadata/properties"/>
    <ds:schemaRef ds:uri="765115f4-2c39-44e8-9866-9c17ea6a7fc2"/>
    <ds:schemaRef ds:uri="http://schemas.microsoft.com/sharepoint/v3"/>
    <ds:schemaRef ds:uri="http://purl.org/dc/terms/"/>
    <ds:schemaRef ds:uri="http://schemas.openxmlformats.org/package/2006/metadata/core-properties"/>
    <ds:schemaRef ds:uri="http://purl.org/dc/dcmitype/"/>
    <ds:schemaRef ds:uri="c3b89300-12fe-4127-8a66-a34488e847e5"/>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13E31FE-06EC-491A-BF2C-A206D22708C6}">
  <ds:schemaRefs>
    <ds:schemaRef ds:uri="http://schemas.microsoft.com/sharepoint/v3/contenttype/forms"/>
  </ds:schemaRefs>
</ds:datastoreItem>
</file>

<file path=customXml/itemProps3.xml><?xml version="1.0" encoding="utf-8"?>
<ds:datastoreItem xmlns:ds="http://schemas.openxmlformats.org/officeDocument/2006/customXml" ds:itemID="{C8207730-69FE-4685-855C-7EFA41C11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65115f4-2c39-44e8-9866-9c17ea6a7fc2"/>
    <ds:schemaRef ds:uri="c3b89300-12fe-4127-8a66-a34488e84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Product Info</vt:lpstr>
      <vt:lpstr>Allergen Info</vt:lpstr>
      <vt:lpstr>Buyer and Product Controller</vt:lpstr>
      <vt:lpstr>AB Info - Wine Regions</vt:lpstr>
      <vt:lpstr>AB Info - Commodity Codes</vt:lpstr>
      <vt:lpstr>TCB New Form</vt:lpstr>
      <vt:lpstr>MCB New Form</vt:lpstr>
      <vt:lpstr>DD Menu</vt:lpstr>
      <vt:lpstr>DD Menu 2</vt:lpstr>
      <vt:lpstr>'Buyer and Product Controller'!Print_Area</vt:lpstr>
      <vt:lpstr>'MCB New Form'!Print_Area</vt:lpstr>
      <vt:lpstr>'Product Info'!Print_Area</vt:lpstr>
      <vt:lpstr>'TCB New Form'!Print_Area</vt:lpstr>
      <vt:lpstr>'Product Info'!Print_Titles</vt:lpstr>
    </vt:vector>
  </TitlesOfParts>
  <Manager/>
  <Company>Spirit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ACQUA PANNA STILL 50CLX24</dc:title>
  <dc:subject/>
  <dc:creator>brearan</dc:creator>
  <cp:keywords/>
  <dc:description/>
  <cp:lastModifiedBy>Kelly Tunnicliff</cp:lastModifiedBy>
  <cp:revision/>
  <dcterms:created xsi:type="dcterms:W3CDTF">2007-05-31T14:30:23Z</dcterms:created>
  <dcterms:modified xsi:type="dcterms:W3CDTF">2024-04-30T15:20:59Z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0x0101009FFE3B1C84FB6E4E935D5ADC325C81AB</vt:lpwstr>
  </property>
  <property fmtid="{D5CDD505-2E9C-101B-9397-08002B2CF9AE}" pid="3" name="_dlc_DocIdItemGuid">
    <vt:lpwstr>14ee29f2-0ed3-4cc7-9e13-63130b9a3c89</vt:lpwstr>
  </property>
  <property fmtid="{D5CDD505-2E9C-101B-9397-08002B2CF9AE}" pid="4" name="MSIP_Label_1ada0a2f-b917-4d51-b0d0-d418a10c8b23_Enabled">
    <vt:lpwstr>true</vt:lpwstr>
  </property>
  <property fmtid="{D5CDD505-2E9C-101B-9397-08002B2CF9AE}" pid="5" name="MSIP_Label_1ada0a2f-b917-4d51-b0d0-d418a10c8b23_SetDate">
    <vt:lpwstr>2023-05-12T15:24:36Z</vt:lpwstr>
  </property>
  <property fmtid="{D5CDD505-2E9C-101B-9397-08002B2CF9AE}" pid="6" name="MSIP_Label_1ada0a2f-b917-4d51-b0d0-d418a10c8b23_Method">
    <vt:lpwstr>Standard</vt:lpwstr>
  </property>
  <property fmtid="{D5CDD505-2E9C-101B-9397-08002B2CF9AE}" pid="7" name="MSIP_Label_1ada0a2f-b917-4d51-b0d0-d418a10c8b23_Name">
    <vt:lpwstr>1ada0a2f-b917-4d51-b0d0-d418a10c8b23</vt:lpwstr>
  </property>
  <property fmtid="{D5CDD505-2E9C-101B-9397-08002B2CF9AE}" pid="8" name="MSIP_Label_1ada0a2f-b917-4d51-b0d0-d418a10c8b23_SiteId">
    <vt:lpwstr>12a3af23-a769-4654-847f-958f3d479f4a</vt:lpwstr>
  </property>
  <property fmtid="{D5CDD505-2E9C-101B-9397-08002B2CF9AE}" pid="9" name="MSIP_Label_1ada0a2f-b917-4d51-b0d0-d418a10c8b23_ActionId">
    <vt:lpwstr>2ac40e77-9061-45eb-8a2f-afde4b4cb09d</vt:lpwstr>
  </property>
  <property fmtid="{D5CDD505-2E9C-101B-9397-08002B2CF9AE}" pid="10" name="MSIP_Label_1ada0a2f-b917-4d51-b0d0-d418a10c8b23_ContentBits">
    <vt:lpwstr>0</vt:lpwstr>
  </property>
  <property fmtid="{D5CDD505-2E9C-101B-9397-08002B2CF9AE}" pid="11" name="Order">
    <vt:r8>51400</vt:r8>
  </property>
  <property fmtid="{D5CDD505-2E9C-101B-9397-08002B2CF9AE}" pid="12" name="NLF_Outcome">
    <vt:lpwstr>N/a</vt:lpwstr>
  </property>
  <property fmtid="{D5CDD505-2E9C-101B-9397-08002B2CF9AE}" pid="13" name="DutyofCost">
    <vt:lpwstr>Including Duty</vt:lpwstr>
  </property>
  <property fmtid="{D5CDD505-2E9C-101B-9397-08002B2CF9AE}" pid="14" name="xd_ProgID">
    <vt:lpwstr/>
  </property>
  <property fmtid="{D5CDD505-2E9C-101B-9397-08002B2CF9AE}" pid="15" name="_dlc_DocId">
    <vt:lpwstr>2EM3AZVSJZRJ-17276884-514</vt:lpwstr>
  </property>
  <property fmtid="{D5CDD505-2E9C-101B-9397-08002B2CF9AE}" pid="16" name="NLFCheckComments">
    <vt:lpwstr>N/a</vt:lpwstr>
  </property>
  <property fmtid="{D5CDD505-2E9C-101B-9397-08002B2CF9AE}" pid="17" name="CostPrice">
    <vt:r8>9.44</vt:r8>
  </property>
  <property fmtid="{D5CDD505-2E9C-101B-9397-08002B2CF9AE}" pid="18" name="NLF_Status">
    <vt:lpwstr>Sent_2_PD</vt:lpwstr>
  </property>
  <property fmtid="{D5CDD505-2E9C-101B-9397-08002B2CF9AE}" pid="19" name="ComplianceAssetId">
    <vt:lpwstr/>
  </property>
  <property fmtid="{D5CDD505-2E9C-101B-9397-08002B2CF9AE}" pid="20" name="TemplateUrl">
    <vt:lpwstr/>
  </property>
  <property fmtid="{D5CDD505-2E9C-101B-9397-08002B2CF9AE}" pid="21" name="Sign-off status">
    <vt:lpwstr>N/a</vt:lpwstr>
  </property>
  <property fmtid="{D5CDD505-2E9C-101B-9397-08002B2CF9AE}" pid="22" name="NLF_Request_ID">
    <vt:lpwstr>NLR-BCSS-2023-04-25T16:11:47.673Z-21-1053</vt:lpwstr>
  </property>
  <property fmtid="{D5CDD505-2E9C-101B-9397-08002B2CF9AE}" pid="23" name="Buyer_Requested">
    <vt:lpwstr>116;#Fifi Liddar</vt:lpwstr>
  </property>
  <property fmtid="{D5CDD505-2E9C-101B-9397-08002B2CF9AE}" pid="24" name="Approval_By">
    <vt:lpwstr>116;#Fifi Liddar</vt:lpwstr>
  </property>
  <property fmtid="{D5CDD505-2E9C-101B-9397-08002B2CF9AE}" pid="25" name="TriggerFlowInfo">
    <vt:lpwstr/>
  </property>
  <property fmtid="{D5CDD505-2E9C-101B-9397-08002B2CF9AE}" pid="26" name="Uploadedby(email)">
    <vt:lpwstr>fifiliddar@matthewclark.co.uk</vt:lpwstr>
  </property>
  <property fmtid="{D5CDD505-2E9C-101B-9397-08002B2CF9AE}" pid="27" name="Assigned_Coordinator">
    <vt:lpwstr>192;#Katrina Gordon</vt:lpwstr>
  </property>
  <property fmtid="{D5CDD505-2E9C-101B-9397-08002B2CF9AE}" pid="28" name="_dlc_DocIdUrl">
    <vt:lpwstr>https://candcgroupplc.sharepoint.com/sites/MC_BCSSTeamNew/_layouts/15/DocIdRedir.aspx?ID=2EM3AZVSJZRJ-17276884-514, 2EM3AZVSJZRJ-17276884-514</vt:lpwstr>
  </property>
  <property fmtid="{D5CDD505-2E9C-101B-9397-08002B2CF9AE}" pid="29" name="ProductName">
    <vt:lpwstr>Acqua Panna Still 500mlx24</vt:lpwstr>
  </property>
  <property fmtid="{D5CDD505-2E9C-101B-9397-08002B2CF9AE}" pid="30" name="NLR_ID">
    <vt:r8>1733</vt:r8>
  </property>
  <property fmtid="{D5CDD505-2E9C-101B-9397-08002B2CF9AE}" pid="31" name="Approval_Date">
    <vt:lpwstr>05/16/2023 09:35:44</vt:lpwstr>
  </property>
  <property fmtid="{D5CDD505-2E9C-101B-9397-08002B2CF9AE}" pid="32" name="xd_Signature">
    <vt:bool>false</vt:bool>
  </property>
</Properties>
</file>